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X:\PRESSUPOSTOS\2022\APROVACIÓ PRESSUPOST\"/>
    </mc:Choice>
  </mc:AlternateContent>
  <xr:revisionPtr revIDLastSave="0" documentId="13_ncr:1_{C0E4E562-9A11-4F24-9463-14467B8633F5}" xr6:coauthVersionLast="47" xr6:coauthVersionMax="47" xr10:uidLastSave="{00000000-0000-0000-0000-000000000000}"/>
  <bookViews>
    <workbookView xWindow="-120" yWindow="-120" windowWidth="25440" windowHeight="15540" xr2:uid="{00000000-000D-0000-FFFF-FFFF00000000}"/>
  </bookViews>
  <sheets>
    <sheet name="INGR AJUNT" sheetId="1" r:id="rId1"/>
    <sheet name="DESP AJUNT" sheetId="2" r:id="rId2"/>
    <sheet name="INGR EPEL" sheetId="3" r:id="rId3"/>
    <sheet name="DESP EPEL" sheetId="4" r:id="rId4"/>
    <sheet name="INGR SUMTA" sheetId="5" r:id="rId5"/>
    <sheet name="DESP SUMTA" sheetId="6" r:id="rId6"/>
    <sheet name="CONSOLIDAT" sheetId="7" r:id="rId7"/>
    <sheet name="ESTAT DEL DEUTE" sheetId="8" r:id="rId8"/>
    <sheet name="ESTALVI NET" sheetId="9" r:id="rId9"/>
  </sheets>
  <definedNames>
    <definedName name="_xlnm._FilterDatabase" localSheetId="1" hidden="1">'DESP AJUNT'!$A$1:$K$1588</definedName>
    <definedName name="_xlnm._FilterDatabase" localSheetId="0" hidden="1">'INGR AJUNT'!$A$1:$E$159</definedName>
  </definedNames>
  <calcPr calcId="181029"/>
  <pivotCaches>
    <pivotCache cacheId="0" r:id="rId10"/>
    <pivotCache cacheId="1" r:id="rId11"/>
    <pivotCache cacheId="2" r:id="rId12"/>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8" l="1"/>
  <c r="F19" i="8"/>
  <c r="F18" i="8"/>
  <c r="F21" i="8" s="1"/>
  <c r="F14" i="8"/>
  <c r="F8" i="8"/>
  <c r="F11" i="8" s="1"/>
  <c r="F15" i="8" s="1"/>
  <c r="N54" i="7" l="1"/>
  <c r="N53" i="7"/>
  <c r="N52" i="7"/>
  <c r="N51" i="7"/>
  <c r="N50" i="7"/>
  <c r="N49" i="7"/>
  <c r="N48" i="7"/>
  <c r="N47" i="7"/>
  <c r="N46" i="7"/>
  <c r="N36" i="7"/>
  <c r="N37" i="7"/>
  <c r="N38" i="7"/>
  <c r="N39" i="7"/>
  <c r="N40" i="7"/>
  <c r="N41" i="7"/>
  <c r="N42" i="7"/>
  <c r="N43" i="7"/>
  <c r="N35" i="7"/>
  <c r="L54" i="7"/>
  <c r="K54" i="7"/>
  <c r="J54" i="7"/>
  <c r="I54" i="7"/>
  <c r="M53" i="7"/>
  <c r="M52" i="7"/>
  <c r="M51" i="7"/>
  <c r="M50" i="7"/>
  <c r="M49" i="7"/>
  <c r="M48" i="7"/>
  <c r="M47" i="7"/>
  <c r="M46" i="7"/>
  <c r="M54" i="7" s="1"/>
  <c r="L43" i="7"/>
  <c r="K43" i="7"/>
  <c r="J43" i="7"/>
  <c r="M43" i="7" s="1"/>
  <c r="M42" i="7"/>
  <c r="M41" i="7"/>
  <c r="M40" i="7"/>
  <c r="M39" i="7"/>
  <c r="M38" i="7"/>
  <c r="M37" i="7"/>
  <c r="M36" i="7"/>
  <c r="M35" i="7"/>
  <c r="F54" i="7"/>
  <c r="E54" i="7"/>
  <c r="D54" i="7"/>
  <c r="C54" i="7"/>
  <c r="B54" i="7"/>
  <c r="F53" i="7"/>
  <c r="F52" i="7"/>
  <c r="F51" i="7"/>
  <c r="F50" i="7"/>
  <c r="F49" i="7"/>
  <c r="F48" i="7"/>
  <c r="F47" i="7"/>
  <c r="F46" i="7"/>
  <c r="F43" i="7"/>
  <c r="E43" i="7"/>
  <c r="D43" i="7"/>
  <c r="C43" i="7"/>
  <c r="B43" i="7"/>
  <c r="F42" i="7"/>
  <c r="F41" i="7"/>
  <c r="F40" i="7"/>
  <c r="F39" i="7"/>
  <c r="F38" i="7"/>
  <c r="F37" i="7"/>
  <c r="F36" i="7"/>
  <c r="F35" i="7"/>
  <c r="B22" i="7" l="1"/>
  <c r="E293" i="2"/>
  <c r="F293" i="2"/>
  <c r="B28" i="8"/>
  <c r="B23" i="8" l="1"/>
  <c r="B12" i="8"/>
  <c r="B15" i="8" s="1"/>
  <c r="B29" i="8" l="1"/>
  <c r="B31" i="8" s="1"/>
  <c r="B20" i="8"/>
  <c r="B24" i="8" s="1"/>
  <c r="B28" i="7" l="1"/>
  <c r="B27" i="7"/>
  <c r="B3" i="9"/>
  <c r="B4" i="9"/>
  <c r="B12" i="9" l="1"/>
  <c r="B13" i="9"/>
  <c r="B14" i="9" s="1"/>
  <c r="B16" i="9" s="1"/>
  <c r="B29" i="7"/>
  <c r="B5" i="9"/>
  <c r="B7" i="9" s="1"/>
  <c r="L8" i="7" l="1"/>
  <c r="L13" i="7" l="1"/>
  <c r="L9" i="7"/>
  <c r="L7" i="7"/>
  <c r="L5" i="7"/>
  <c r="L4" i="7"/>
  <c r="L15" i="7" l="1"/>
  <c r="F6" i="7"/>
  <c r="E22" i="7" l="1"/>
  <c r="D22" i="7"/>
  <c r="F21" i="7"/>
  <c r="F20" i="7"/>
  <c r="F19" i="7"/>
  <c r="F18" i="7"/>
  <c r="F17" i="7"/>
  <c r="F16" i="7"/>
  <c r="F15" i="7"/>
  <c r="F14" i="7"/>
  <c r="F4" i="7"/>
  <c r="F5" i="7"/>
  <c r="F7" i="7"/>
  <c r="F8" i="7"/>
  <c r="F9" i="7"/>
  <c r="F10" i="7"/>
  <c r="F3" i="7"/>
  <c r="C22" i="7"/>
  <c r="E11" i="7"/>
  <c r="D11" i="7"/>
  <c r="C11" i="7"/>
  <c r="C10" i="6"/>
  <c r="C11" i="5"/>
  <c r="F22" i="7" l="1"/>
  <c r="F11" i="7"/>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2" i="4"/>
  <c r="D45" i="4"/>
  <c r="D20" i="3"/>
  <c r="A19" i="3"/>
  <c r="A18" i="3"/>
  <c r="A17" i="3"/>
  <c r="A16" i="3"/>
  <c r="A15" i="3"/>
  <c r="A14" i="3"/>
  <c r="A13" i="3"/>
  <c r="A12" i="3"/>
  <c r="A3" i="3"/>
  <c r="A4" i="3"/>
  <c r="A5" i="3"/>
  <c r="A6" i="3"/>
  <c r="A7" i="3"/>
  <c r="A8" i="3"/>
  <c r="A9" i="3"/>
  <c r="A10" i="3"/>
  <c r="A11" i="3"/>
  <c r="A2" i="3"/>
  <c r="F1587" i="2"/>
  <c r="E1587" i="2"/>
  <c r="F1586" i="2"/>
  <c r="E1586" i="2"/>
  <c r="F1585" i="2"/>
  <c r="E1585" i="2"/>
  <c r="F1584" i="2"/>
  <c r="E1584" i="2"/>
  <c r="F1583" i="2"/>
  <c r="E1583" i="2"/>
  <c r="F1582" i="2"/>
  <c r="E1582" i="2"/>
  <c r="F1581" i="2"/>
  <c r="E1581" i="2"/>
  <c r="F1580" i="2"/>
  <c r="E1580" i="2"/>
  <c r="F1579" i="2"/>
  <c r="E1579" i="2"/>
  <c r="F1578" i="2"/>
  <c r="E1578" i="2"/>
  <c r="F1577" i="2"/>
  <c r="E1577" i="2"/>
  <c r="F1576" i="2"/>
  <c r="E1576" i="2"/>
  <c r="F1575" i="2"/>
  <c r="E1575" i="2"/>
  <c r="F1574" i="2"/>
  <c r="E1574" i="2"/>
  <c r="H1573" i="2"/>
  <c r="F1573" i="2"/>
  <c r="E1573" i="2"/>
  <c r="F1572" i="2"/>
  <c r="E1572" i="2"/>
  <c r="F1571" i="2"/>
  <c r="E1571" i="2"/>
  <c r="F1570" i="2"/>
  <c r="E1570" i="2"/>
  <c r="F1569" i="2"/>
  <c r="E1569" i="2"/>
  <c r="F1568" i="2"/>
  <c r="E1568" i="2"/>
  <c r="F1567" i="2"/>
  <c r="E1567" i="2"/>
  <c r="F1566" i="2"/>
  <c r="E1566" i="2"/>
  <c r="F1565" i="2"/>
  <c r="E1565" i="2"/>
  <c r="F1564" i="2"/>
  <c r="E1564" i="2"/>
  <c r="F1563" i="2"/>
  <c r="E1563" i="2"/>
  <c r="F1562" i="2"/>
  <c r="E1562" i="2"/>
  <c r="F1561" i="2"/>
  <c r="E1561" i="2"/>
  <c r="F1560" i="2"/>
  <c r="E1560" i="2"/>
  <c r="F1559" i="2"/>
  <c r="E1559" i="2"/>
  <c r="F1558" i="2"/>
  <c r="E1558" i="2"/>
  <c r="F1557" i="2"/>
  <c r="E1557" i="2"/>
  <c r="F1556" i="2"/>
  <c r="E1556" i="2"/>
  <c r="F1555" i="2"/>
  <c r="E1555" i="2"/>
  <c r="F1554" i="2"/>
  <c r="E1554" i="2"/>
  <c r="F1553" i="2"/>
  <c r="E1553" i="2"/>
  <c r="F1552" i="2"/>
  <c r="E1552" i="2"/>
  <c r="F1551" i="2"/>
  <c r="E1551" i="2"/>
  <c r="F1550" i="2"/>
  <c r="E1550" i="2"/>
  <c r="F1549" i="2"/>
  <c r="E1549" i="2"/>
  <c r="F1548" i="2"/>
  <c r="E1548" i="2"/>
  <c r="F1547" i="2"/>
  <c r="E1547" i="2"/>
  <c r="F1546" i="2"/>
  <c r="E1546" i="2"/>
  <c r="F1545" i="2"/>
  <c r="E1545" i="2"/>
  <c r="F1544" i="2"/>
  <c r="E1544" i="2"/>
  <c r="F1543" i="2"/>
  <c r="E1543" i="2"/>
  <c r="F1542" i="2"/>
  <c r="E1542" i="2"/>
  <c r="F1541" i="2"/>
  <c r="E1541" i="2"/>
  <c r="F1540" i="2"/>
  <c r="E1540" i="2"/>
  <c r="F1539" i="2"/>
  <c r="E1539" i="2"/>
  <c r="F1538" i="2"/>
  <c r="E1538" i="2"/>
  <c r="F1537" i="2"/>
  <c r="E1537" i="2"/>
  <c r="F1536" i="2"/>
  <c r="E1536" i="2"/>
  <c r="F1535" i="2"/>
  <c r="E1535" i="2"/>
  <c r="F1534" i="2"/>
  <c r="E1534" i="2"/>
  <c r="F1533" i="2"/>
  <c r="E1533" i="2"/>
  <c r="F1532" i="2"/>
  <c r="E1532" i="2"/>
  <c r="F1531" i="2"/>
  <c r="E1531" i="2"/>
  <c r="F1530" i="2"/>
  <c r="E1530" i="2"/>
  <c r="F1529" i="2"/>
  <c r="E1529" i="2"/>
  <c r="F1528" i="2"/>
  <c r="E1528" i="2"/>
  <c r="F1527" i="2"/>
  <c r="E1527" i="2"/>
  <c r="F1526" i="2"/>
  <c r="E1526" i="2"/>
  <c r="F1525" i="2"/>
  <c r="E1525" i="2"/>
  <c r="F1524" i="2"/>
  <c r="E1524" i="2"/>
  <c r="F1523" i="2"/>
  <c r="E1523" i="2"/>
  <c r="F1522" i="2"/>
  <c r="E1522" i="2"/>
  <c r="F1521" i="2"/>
  <c r="E1521" i="2"/>
  <c r="F1520" i="2"/>
  <c r="E1520" i="2"/>
  <c r="F1519" i="2"/>
  <c r="E1519" i="2"/>
  <c r="F1518" i="2"/>
  <c r="E1518" i="2"/>
  <c r="F1517" i="2"/>
  <c r="E1517" i="2"/>
  <c r="F1516" i="2"/>
  <c r="E1516" i="2"/>
  <c r="F1515" i="2"/>
  <c r="E1515" i="2"/>
  <c r="F1514" i="2"/>
  <c r="E1514" i="2"/>
  <c r="F1513" i="2"/>
  <c r="E1513" i="2"/>
  <c r="F1512" i="2"/>
  <c r="E1512" i="2"/>
  <c r="F1511" i="2"/>
  <c r="E1511" i="2"/>
  <c r="F1510" i="2"/>
  <c r="E1510" i="2"/>
  <c r="F1509" i="2"/>
  <c r="E1509" i="2"/>
  <c r="F1508" i="2"/>
  <c r="E1508" i="2"/>
  <c r="F1507" i="2"/>
  <c r="E1507" i="2"/>
  <c r="F1506" i="2"/>
  <c r="E1506" i="2"/>
  <c r="F1505" i="2"/>
  <c r="E1505" i="2"/>
  <c r="F1504" i="2"/>
  <c r="E1504" i="2"/>
  <c r="F1503" i="2"/>
  <c r="E1503" i="2"/>
  <c r="F1502" i="2"/>
  <c r="E1502" i="2"/>
  <c r="F1501" i="2"/>
  <c r="E1501" i="2"/>
  <c r="F1500" i="2"/>
  <c r="E1500" i="2"/>
  <c r="F1499" i="2"/>
  <c r="E1499" i="2"/>
  <c r="F1498" i="2"/>
  <c r="E1498" i="2"/>
  <c r="F1497" i="2"/>
  <c r="E1497" i="2"/>
  <c r="F1496" i="2"/>
  <c r="E1496" i="2"/>
  <c r="F1495" i="2"/>
  <c r="E1495" i="2"/>
  <c r="F1494" i="2"/>
  <c r="E1494" i="2"/>
  <c r="F1493" i="2"/>
  <c r="E1493" i="2"/>
  <c r="F1492" i="2"/>
  <c r="E1492" i="2"/>
  <c r="F1491" i="2"/>
  <c r="E1491" i="2"/>
  <c r="F1490" i="2"/>
  <c r="E1490" i="2"/>
  <c r="F1489" i="2"/>
  <c r="E1489" i="2"/>
  <c r="F1488" i="2"/>
  <c r="E1488" i="2"/>
  <c r="F1487" i="2"/>
  <c r="E1487" i="2"/>
  <c r="F1486" i="2"/>
  <c r="E1486" i="2"/>
  <c r="F1485" i="2"/>
  <c r="E1485" i="2"/>
  <c r="F1484" i="2"/>
  <c r="E1484" i="2"/>
  <c r="F1483" i="2"/>
  <c r="E1483" i="2"/>
  <c r="F1482" i="2"/>
  <c r="E1482" i="2"/>
  <c r="F1481" i="2"/>
  <c r="E1481" i="2"/>
  <c r="F1480" i="2"/>
  <c r="E1480" i="2"/>
  <c r="F1479" i="2"/>
  <c r="E1479" i="2"/>
  <c r="F1478" i="2"/>
  <c r="E1478" i="2"/>
  <c r="F1477" i="2"/>
  <c r="E1477" i="2"/>
  <c r="F1476" i="2"/>
  <c r="E1476" i="2"/>
  <c r="F1475" i="2"/>
  <c r="E1475" i="2"/>
  <c r="F1474" i="2"/>
  <c r="E1474" i="2"/>
  <c r="F1473" i="2"/>
  <c r="E1473" i="2"/>
  <c r="F1472" i="2"/>
  <c r="E1472" i="2"/>
  <c r="F1471" i="2"/>
  <c r="E1471" i="2"/>
  <c r="F1470" i="2"/>
  <c r="E1470" i="2"/>
  <c r="F1469" i="2"/>
  <c r="E1469" i="2"/>
  <c r="F1468" i="2"/>
  <c r="E1468" i="2"/>
  <c r="F1467" i="2"/>
  <c r="E1467" i="2"/>
  <c r="F1466" i="2"/>
  <c r="E1466" i="2"/>
  <c r="F1465" i="2"/>
  <c r="E1465" i="2"/>
  <c r="F1464" i="2"/>
  <c r="E1464" i="2"/>
  <c r="F1463" i="2"/>
  <c r="E1463" i="2"/>
  <c r="F1462" i="2"/>
  <c r="E1462" i="2"/>
  <c r="F1461" i="2"/>
  <c r="E1461" i="2"/>
  <c r="F1460" i="2"/>
  <c r="E1460" i="2"/>
  <c r="F1459" i="2"/>
  <c r="E1459" i="2"/>
  <c r="F1458" i="2"/>
  <c r="E1458" i="2"/>
  <c r="F1457" i="2"/>
  <c r="E1457" i="2"/>
  <c r="F1456" i="2"/>
  <c r="E1456" i="2"/>
  <c r="F1455" i="2"/>
  <c r="E1455" i="2"/>
  <c r="F1454" i="2"/>
  <c r="E1454" i="2"/>
  <c r="F1453" i="2"/>
  <c r="E1453" i="2"/>
  <c r="F1452" i="2"/>
  <c r="E1452" i="2"/>
  <c r="F1451" i="2"/>
  <c r="E1451" i="2"/>
  <c r="F1450" i="2"/>
  <c r="E1450" i="2"/>
  <c r="F1449" i="2"/>
  <c r="E1449" i="2"/>
  <c r="F1448" i="2"/>
  <c r="E1448" i="2"/>
  <c r="F1447" i="2"/>
  <c r="E1447" i="2"/>
  <c r="F1446" i="2"/>
  <c r="E1446" i="2"/>
  <c r="F1445" i="2"/>
  <c r="E1445" i="2"/>
  <c r="F1444" i="2"/>
  <c r="E1444" i="2"/>
  <c r="F1443" i="2"/>
  <c r="E1443" i="2"/>
  <c r="F1442" i="2"/>
  <c r="E1442" i="2"/>
  <c r="F1441" i="2"/>
  <c r="E1441" i="2"/>
  <c r="F1440" i="2"/>
  <c r="E1440" i="2"/>
  <c r="F1439" i="2"/>
  <c r="E1439" i="2"/>
  <c r="F1438" i="2"/>
  <c r="E1438" i="2"/>
  <c r="F1437" i="2"/>
  <c r="E1437" i="2"/>
  <c r="F1436" i="2"/>
  <c r="E1436" i="2"/>
  <c r="F1435" i="2"/>
  <c r="E1435" i="2"/>
  <c r="F1434" i="2"/>
  <c r="E1434" i="2"/>
  <c r="F1433" i="2"/>
  <c r="E1433" i="2"/>
  <c r="F1432" i="2"/>
  <c r="E1432" i="2"/>
  <c r="F1431" i="2"/>
  <c r="E1431" i="2"/>
  <c r="F1430" i="2"/>
  <c r="E1430" i="2"/>
  <c r="F1429" i="2"/>
  <c r="E1429" i="2"/>
  <c r="F1428" i="2"/>
  <c r="E1428" i="2"/>
  <c r="F1427" i="2"/>
  <c r="E1427" i="2"/>
  <c r="F1426" i="2"/>
  <c r="E1426" i="2"/>
  <c r="F1425" i="2"/>
  <c r="E1425" i="2"/>
  <c r="F1424" i="2"/>
  <c r="E1424" i="2"/>
  <c r="F1423" i="2"/>
  <c r="E1423" i="2"/>
  <c r="F1422" i="2"/>
  <c r="E1422" i="2"/>
  <c r="F1421" i="2"/>
  <c r="E1421" i="2"/>
  <c r="F1420" i="2"/>
  <c r="E1420" i="2"/>
  <c r="F1419" i="2"/>
  <c r="E1419" i="2"/>
  <c r="F1418" i="2"/>
  <c r="E1418" i="2"/>
  <c r="F1417" i="2"/>
  <c r="E1417" i="2"/>
  <c r="F1416" i="2"/>
  <c r="E1416" i="2"/>
  <c r="F1415" i="2"/>
  <c r="E1415" i="2"/>
  <c r="F1414" i="2"/>
  <c r="E1414" i="2"/>
  <c r="F1413" i="2"/>
  <c r="E1413" i="2"/>
  <c r="F1412" i="2"/>
  <c r="E1412" i="2"/>
  <c r="F1411" i="2"/>
  <c r="E1411" i="2"/>
  <c r="F1410" i="2"/>
  <c r="E1410" i="2"/>
  <c r="F1409" i="2"/>
  <c r="E1409" i="2"/>
  <c r="F1408" i="2"/>
  <c r="E1408" i="2"/>
  <c r="F1407" i="2"/>
  <c r="E1407" i="2"/>
  <c r="F1406" i="2"/>
  <c r="E1406" i="2"/>
  <c r="F1405" i="2"/>
  <c r="E1405" i="2"/>
  <c r="F1404" i="2"/>
  <c r="E1404" i="2"/>
  <c r="F1403" i="2"/>
  <c r="E1403" i="2"/>
  <c r="F1402" i="2"/>
  <c r="E1402" i="2"/>
  <c r="F1401" i="2"/>
  <c r="E1401" i="2"/>
  <c r="F1400" i="2"/>
  <c r="E1400" i="2"/>
  <c r="F1399" i="2"/>
  <c r="E1399" i="2"/>
  <c r="F1398" i="2"/>
  <c r="E1398" i="2"/>
  <c r="F1397" i="2"/>
  <c r="E1397" i="2"/>
  <c r="F1396" i="2"/>
  <c r="E1396" i="2"/>
  <c r="F1395" i="2"/>
  <c r="E1395" i="2"/>
  <c r="F1394" i="2"/>
  <c r="E1394" i="2"/>
  <c r="F1393" i="2"/>
  <c r="E1393" i="2"/>
  <c r="H1392" i="2"/>
  <c r="F1392" i="2"/>
  <c r="E1392" i="2"/>
  <c r="F1391" i="2"/>
  <c r="E1391" i="2"/>
  <c r="F1390" i="2"/>
  <c r="E1390" i="2"/>
  <c r="F1389" i="2"/>
  <c r="E1389" i="2"/>
  <c r="F1388" i="2"/>
  <c r="E1388" i="2"/>
  <c r="F1387" i="2"/>
  <c r="E1387" i="2"/>
  <c r="F1386" i="2"/>
  <c r="E1386" i="2"/>
  <c r="F1385" i="2"/>
  <c r="E1385" i="2"/>
  <c r="F1384" i="2"/>
  <c r="E1384" i="2"/>
  <c r="F1383" i="2"/>
  <c r="E1383" i="2"/>
  <c r="F1382" i="2"/>
  <c r="E1382" i="2"/>
  <c r="F1381" i="2"/>
  <c r="E1381" i="2"/>
  <c r="F1380" i="2"/>
  <c r="E1380" i="2"/>
  <c r="F1379" i="2"/>
  <c r="E1379" i="2"/>
  <c r="F1378" i="2"/>
  <c r="E1378" i="2"/>
  <c r="F1377" i="2"/>
  <c r="E1377" i="2"/>
  <c r="F1376" i="2"/>
  <c r="E1376" i="2"/>
  <c r="F1375" i="2"/>
  <c r="E1375" i="2"/>
  <c r="F1374" i="2"/>
  <c r="E1374" i="2"/>
  <c r="F1373" i="2"/>
  <c r="E1373" i="2"/>
  <c r="F1372" i="2"/>
  <c r="E1372" i="2"/>
  <c r="F1371" i="2"/>
  <c r="E1371" i="2"/>
  <c r="F1370" i="2"/>
  <c r="E1370" i="2"/>
  <c r="F1369" i="2"/>
  <c r="E1369" i="2"/>
  <c r="F1368" i="2"/>
  <c r="E1368" i="2"/>
  <c r="F1367" i="2"/>
  <c r="E1367" i="2"/>
  <c r="F1366" i="2"/>
  <c r="E1366" i="2"/>
  <c r="F1365" i="2"/>
  <c r="E1365" i="2"/>
  <c r="F1364" i="2"/>
  <c r="E1364" i="2"/>
  <c r="F1363" i="2"/>
  <c r="E1363" i="2"/>
  <c r="F1362" i="2"/>
  <c r="E1362" i="2"/>
  <c r="F1361" i="2"/>
  <c r="E1361" i="2"/>
  <c r="F1360" i="2"/>
  <c r="E1360" i="2"/>
  <c r="F1359" i="2"/>
  <c r="E1359" i="2"/>
  <c r="F1358" i="2"/>
  <c r="E1358" i="2"/>
  <c r="F1357" i="2"/>
  <c r="E1357" i="2"/>
  <c r="F1356" i="2"/>
  <c r="E1356" i="2"/>
  <c r="F1355" i="2"/>
  <c r="E1355" i="2"/>
  <c r="F1354" i="2"/>
  <c r="E1354" i="2"/>
  <c r="F1353" i="2"/>
  <c r="E1353" i="2"/>
  <c r="F1352" i="2"/>
  <c r="E1352" i="2"/>
  <c r="F1351" i="2"/>
  <c r="E1351" i="2"/>
  <c r="F1350" i="2"/>
  <c r="E1350" i="2"/>
  <c r="F1349" i="2"/>
  <c r="E1349" i="2"/>
  <c r="F1348" i="2"/>
  <c r="E1348" i="2"/>
  <c r="F1347" i="2"/>
  <c r="E1347" i="2"/>
  <c r="F1346" i="2"/>
  <c r="E1346" i="2"/>
  <c r="F1345" i="2"/>
  <c r="E1345" i="2"/>
  <c r="F1344" i="2"/>
  <c r="E1344" i="2"/>
  <c r="F1343" i="2"/>
  <c r="E1343" i="2"/>
  <c r="F1342" i="2"/>
  <c r="E1342" i="2"/>
  <c r="F1341" i="2"/>
  <c r="E1341" i="2"/>
  <c r="F1340" i="2"/>
  <c r="E1340" i="2"/>
  <c r="F1339" i="2"/>
  <c r="E1339" i="2"/>
  <c r="F1338" i="2"/>
  <c r="E1338" i="2"/>
  <c r="F1337" i="2"/>
  <c r="E1337" i="2"/>
  <c r="F1336" i="2"/>
  <c r="E1336" i="2"/>
  <c r="F1335" i="2"/>
  <c r="E1335" i="2"/>
  <c r="F1334" i="2"/>
  <c r="E1334" i="2"/>
  <c r="F1333" i="2"/>
  <c r="E1333" i="2"/>
  <c r="F1332" i="2"/>
  <c r="E1332" i="2"/>
  <c r="F1331" i="2"/>
  <c r="E1331" i="2"/>
  <c r="F1330" i="2"/>
  <c r="E1330" i="2"/>
  <c r="F1329" i="2"/>
  <c r="E1329" i="2"/>
  <c r="F1328" i="2"/>
  <c r="E1328" i="2"/>
  <c r="F1327" i="2"/>
  <c r="E1327" i="2"/>
  <c r="F1326" i="2"/>
  <c r="E1326" i="2"/>
  <c r="F1325" i="2"/>
  <c r="E1325" i="2"/>
  <c r="F1324" i="2"/>
  <c r="E1324" i="2"/>
  <c r="F1323" i="2"/>
  <c r="E1323" i="2"/>
  <c r="F1322" i="2"/>
  <c r="E1322" i="2"/>
  <c r="F1321" i="2"/>
  <c r="E1321" i="2"/>
  <c r="F1320" i="2"/>
  <c r="E1320" i="2"/>
  <c r="F1319" i="2"/>
  <c r="E1319" i="2"/>
  <c r="F1318" i="2"/>
  <c r="E1318" i="2"/>
  <c r="F1317" i="2"/>
  <c r="E1317" i="2"/>
  <c r="F1316" i="2"/>
  <c r="E1316" i="2"/>
  <c r="F1315" i="2"/>
  <c r="E1315" i="2"/>
  <c r="F1314" i="2"/>
  <c r="E1314" i="2"/>
  <c r="F1313" i="2"/>
  <c r="E1313" i="2"/>
  <c r="F1312" i="2"/>
  <c r="E1312" i="2"/>
  <c r="F1311" i="2"/>
  <c r="E1311" i="2"/>
  <c r="F1310" i="2"/>
  <c r="E1310" i="2"/>
  <c r="F1309" i="2"/>
  <c r="E1309" i="2"/>
  <c r="F1308" i="2"/>
  <c r="E1308" i="2"/>
  <c r="F1307" i="2"/>
  <c r="E1307" i="2"/>
  <c r="F1306" i="2"/>
  <c r="E1306" i="2"/>
  <c r="F1305" i="2"/>
  <c r="E1305" i="2"/>
  <c r="F1304" i="2"/>
  <c r="E1304" i="2"/>
  <c r="F1303" i="2"/>
  <c r="E1303" i="2"/>
  <c r="F1302" i="2"/>
  <c r="E1302" i="2"/>
  <c r="F1301" i="2"/>
  <c r="E1301" i="2"/>
  <c r="F1300" i="2"/>
  <c r="E1300" i="2"/>
  <c r="F1299" i="2"/>
  <c r="E1299" i="2"/>
  <c r="F1298" i="2"/>
  <c r="E1298" i="2"/>
  <c r="F1297" i="2"/>
  <c r="E1297" i="2"/>
  <c r="F1296" i="2"/>
  <c r="E1296" i="2"/>
  <c r="F1295" i="2"/>
  <c r="E1295" i="2"/>
  <c r="F1294" i="2"/>
  <c r="E1294" i="2"/>
  <c r="F1293" i="2"/>
  <c r="E1293" i="2"/>
  <c r="F1292" i="2"/>
  <c r="E1292" i="2"/>
  <c r="F1291" i="2"/>
  <c r="E1291" i="2"/>
  <c r="F1290" i="2"/>
  <c r="E1290" i="2"/>
  <c r="F1289" i="2"/>
  <c r="E1289" i="2"/>
  <c r="F1288" i="2"/>
  <c r="E1288" i="2"/>
  <c r="F1287" i="2"/>
  <c r="E1287" i="2"/>
  <c r="F1286" i="2"/>
  <c r="E1286" i="2"/>
  <c r="F1285" i="2"/>
  <c r="E1285" i="2"/>
  <c r="F1284" i="2"/>
  <c r="E1284" i="2"/>
  <c r="F1283" i="2"/>
  <c r="E1283" i="2"/>
  <c r="F1282" i="2"/>
  <c r="E1282" i="2"/>
  <c r="F1281" i="2"/>
  <c r="E1281" i="2"/>
  <c r="F1280" i="2"/>
  <c r="E1280" i="2"/>
  <c r="F1279" i="2"/>
  <c r="E1279" i="2"/>
  <c r="F1278" i="2"/>
  <c r="E1278" i="2"/>
  <c r="F1277" i="2"/>
  <c r="E1277" i="2"/>
  <c r="F1276" i="2"/>
  <c r="E1276" i="2"/>
  <c r="F1275" i="2"/>
  <c r="E1275" i="2"/>
  <c r="F1274" i="2"/>
  <c r="E1274" i="2"/>
  <c r="F1273" i="2"/>
  <c r="E1273" i="2"/>
  <c r="F1272" i="2"/>
  <c r="E1272" i="2"/>
  <c r="F1271" i="2"/>
  <c r="E1271" i="2"/>
  <c r="F1270" i="2"/>
  <c r="E1270" i="2"/>
  <c r="F1269" i="2"/>
  <c r="E1269" i="2"/>
  <c r="F1268" i="2"/>
  <c r="E1268" i="2"/>
  <c r="F1267" i="2"/>
  <c r="E1267" i="2"/>
  <c r="F1266" i="2"/>
  <c r="E1266" i="2"/>
  <c r="F1265" i="2"/>
  <c r="E1265" i="2"/>
  <c r="F1264" i="2"/>
  <c r="E1264" i="2"/>
  <c r="F1263" i="2"/>
  <c r="E1263" i="2"/>
  <c r="F1262" i="2"/>
  <c r="E1262" i="2"/>
  <c r="F1261" i="2"/>
  <c r="E1261" i="2"/>
  <c r="F1260" i="2"/>
  <c r="E1260" i="2"/>
  <c r="F1259" i="2"/>
  <c r="E1259" i="2"/>
  <c r="F1258" i="2"/>
  <c r="E1258" i="2"/>
  <c r="F1257" i="2"/>
  <c r="E1257" i="2"/>
  <c r="F1256" i="2"/>
  <c r="E1256" i="2"/>
  <c r="F1255" i="2"/>
  <c r="E1255" i="2"/>
  <c r="F1254" i="2"/>
  <c r="E1254" i="2"/>
  <c r="F1253" i="2"/>
  <c r="E1253" i="2"/>
  <c r="F1252" i="2"/>
  <c r="E1252" i="2"/>
  <c r="F1251" i="2"/>
  <c r="E1251" i="2"/>
  <c r="F1250" i="2"/>
  <c r="E1250" i="2"/>
  <c r="F1249" i="2"/>
  <c r="E1249" i="2"/>
  <c r="F1248" i="2"/>
  <c r="E1248" i="2"/>
  <c r="F1247" i="2"/>
  <c r="E1247" i="2"/>
  <c r="F1246" i="2"/>
  <c r="E1246" i="2"/>
  <c r="F1245" i="2"/>
  <c r="E1245" i="2"/>
  <c r="F1244" i="2"/>
  <c r="E1244" i="2"/>
  <c r="F1243" i="2"/>
  <c r="E1243" i="2"/>
  <c r="F1242" i="2"/>
  <c r="E1242" i="2"/>
  <c r="F1241" i="2"/>
  <c r="E1241" i="2"/>
  <c r="F1240" i="2"/>
  <c r="E1240" i="2"/>
  <c r="F1239" i="2"/>
  <c r="E1239" i="2"/>
  <c r="F1238" i="2"/>
  <c r="E1238" i="2"/>
  <c r="F1237" i="2"/>
  <c r="E1237" i="2"/>
  <c r="F1236" i="2"/>
  <c r="E1236" i="2"/>
  <c r="F1235" i="2"/>
  <c r="E1235" i="2"/>
  <c r="F1234" i="2"/>
  <c r="E1234" i="2"/>
  <c r="F1233" i="2"/>
  <c r="E1233" i="2"/>
  <c r="F1232" i="2"/>
  <c r="E1232" i="2"/>
  <c r="F1231" i="2"/>
  <c r="E1231" i="2"/>
  <c r="F1230" i="2"/>
  <c r="E1230" i="2"/>
  <c r="F1229" i="2"/>
  <c r="E1229" i="2"/>
  <c r="F1228" i="2"/>
  <c r="E1228" i="2"/>
  <c r="F1227" i="2"/>
  <c r="E1227" i="2"/>
  <c r="F1226" i="2"/>
  <c r="E1226" i="2"/>
  <c r="F1225" i="2"/>
  <c r="E1225" i="2"/>
  <c r="F1224" i="2"/>
  <c r="E1224" i="2"/>
  <c r="F1223" i="2"/>
  <c r="E1223" i="2"/>
  <c r="F1222" i="2"/>
  <c r="E1222" i="2"/>
  <c r="F1221" i="2"/>
  <c r="E1221" i="2"/>
  <c r="F1220" i="2"/>
  <c r="E1220" i="2"/>
  <c r="F1219" i="2"/>
  <c r="E1219" i="2"/>
  <c r="F1218" i="2"/>
  <c r="E1218" i="2"/>
  <c r="F1217" i="2"/>
  <c r="E1217" i="2"/>
  <c r="F1216" i="2"/>
  <c r="E1216" i="2"/>
  <c r="F1215" i="2"/>
  <c r="E1215" i="2"/>
  <c r="F1214" i="2"/>
  <c r="E1214" i="2"/>
  <c r="F1213" i="2"/>
  <c r="E1213" i="2"/>
  <c r="F1212" i="2"/>
  <c r="E1212" i="2"/>
  <c r="F1211" i="2"/>
  <c r="E1211" i="2"/>
  <c r="F1210" i="2"/>
  <c r="E1210" i="2"/>
  <c r="F1209" i="2"/>
  <c r="E1209" i="2"/>
  <c r="F1208" i="2"/>
  <c r="E1208" i="2"/>
  <c r="F1207" i="2"/>
  <c r="E1207" i="2"/>
  <c r="F1206" i="2"/>
  <c r="E1206" i="2"/>
  <c r="F1205" i="2"/>
  <c r="E1205" i="2"/>
  <c r="F1204" i="2"/>
  <c r="E1204" i="2"/>
  <c r="F1203" i="2"/>
  <c r="E1203" i="2"/>
  <c r="F1202" i="2"/>
  <c r="E1202" i="2"/>
  <c r="F1201" i="2"/>
  <c r="E1201" i="2"/>
  <c r="F1200" i="2"/>
  <c r="E1200" i="2"/>
  <c r="F1199" i="2"/>
  <c r="E1199" i="2"/>
  <c r="F1198" i="2"/>
  <c r="E1198" i="2"/>
  <c r="F1197" i="2"/>
  <c r="E1197" i="2"/>
  <c r="F1196" i="2"/>
  <c r="E1196" i="2"/>
  <c r="F1195" i="2"/>
  <c r="E1195" i="2"/>
  <c r="F1194" i="2"/>
  <c r="E1194" i="2"/>
  <c r="F1193" i="2"/>
  <c r="E1193" i="2"/>
  <c r="F1192" i="2"/>
  <c r="E1192" i="2"/>
  <c r="F1191" i="2"/>
  <c r="E1191" i="2"/>
  <c r="F1190" i="2"/>
  <c r="E1190" i="2"/>
  <c r="F1189" i="2"/>
  <c r="E1189" i="2"/>
  <c r="F1188" i="2"/>
  <c r="E1188" i="2"/>
  <c r="F1187" i="2"/>
  <c r="E1187" i="2"/>
  <c r="F1186" i="2"/>
  <c r="E1186" i="2"/>
  <c r="F1185" i="2"/>
  <c r="E1185" i="2"/>
  <c r="F1184" i="2"/>
  <c r="E1184" i="2"/>
  <c r="F1183" i="2"/>
  <c r="E1183" i="2"/>
  <c r="F1182" i="2"/>
  <c r="E1182" i="2"/>
  <c r="F1181" i="2"/>
  <c r="E1181" i="2"/>
  <c r="F1180" i="2"/>
  <c r="E1180" i="2"/>
  <c r="F1179" i="2"/>
  <c r="E1179" i="2"/>
  <c r="F1178" i="2"/>
  <c r="E1178" i="2"/>
  <c r="F1177" i="2"/>
  <c r="E1177" i="2"/>
  <c r="F1176" i="2"/>
  <c r="E1176" i="2"/>
  <c r="F1175" i="2"/>
  <c r="E1175" i="2"/>
  <c r="F1174" i="2"/>
  <c r="E1174" i="2"/>
  <c r="F1173" i="2"/>
  <c r="E1173" i="2"/>
  <c r="F1172" i="2"/>
  <c r="E1172" i="2"/>
  <c r="F1171" i="2"/>
  <c r="E1171" i="2"/>
  <c r="F1170" i="2"/>
  <c r="E1170" i="2"/>
  <c r="F1169" i="2"/>
  <c r="E1169" i="2"/>
  <c r="F1168" i="2"/>
  <c r="E1168" i="2"/>
  <c r="F1167" i="2"/>
  <c r="E1167" i="2"/>
  <c r="F1166" i="2"/>
  <c r="E1166" i="2"/>
  <c r="F1165" i="2"/>
  <c r="E1165" i="2"/>
  <c r="F1164" i="2"/>
  <c r="E1164" i="2"/>
  <c r="F1163" i="2"/>
  <c r="E1163" i="2"/>
  <c r="F1162" i="2"/>
  <c r="E1162" i="2"/>
  <c r="F1161" i="2"/>
  <c r="E1161" i="2"/>
  <c r="F1160" i="2"/>
  <c r="E1160" i="2"/>
  <c r="F1159" i="2"/>
  <c r="E1159" i="2"/>
  <c r="F1158" i="2"/>
  <c r="E1158" i="2"/>
  <c r="F1157" i="2"/>
  <c r="E1157" i="2"/>
  <c r="F1156" i="2"/>
  <c r="E1156" i="2"/>
  <c r="F1155" i="2"/>
  <c r="E1155" i="2"/>
  <c r="F1154" i="2"/>
  <c r="E1154" i="2"/>
  <c r="F1153" i="2"/>
  <c r="E1153" i="2"/>
  <c r="F1152" i="2"/>
  <c r="E1152" i="2"/>
  <c r="F1151" i="2"/>
  <c r="E1151" i="2"/>
  <c r="F1150" i="2"/>
  <c r="E1150" i="2"/>
  <c r="F1149" i="2"/>
  <c r="E1149" i="2"/>
  <c r="F1148" i="2"/>
  <c r="E1148" i="2"/>
  <c r="F1147" i="2"/>
  <c r="E1147" i="2"/>
  <c r="F1146" i="2"/>
  <c r="E1146" i="2"/>
  <c r="F1145" i="2"/>
  <c r="E1145" i="2"/>
  <c r="F1144" i="2"/>
  <c r="E1144" i="2"/>
  <c r="F1143" i="2"/>
  <c r="E1143" i="2"/>
  <c r="F1142" i="2"/>
  <c r="E1142" i="2"/>
  <c r="F1141" i="2"/>
  <c r="E1141" i="2"/>
  <c r="F1140" i="2"/>
  <c r="E1140" i="2"/>
  <c r="F1139" i="2"/>
  <c r="E1139" i="2"/>
  <c r="F1138" i="2"/>
  <c r="E1138" i="2"/>
  <c r="F1137" i="2"/>
  <c r="E1137" i="2"/>
  <c r="H1136" i="2"/>
  <c r="F1136" i="2"/>
  <c r="E1136" i="2"/>
  <c r="F1135" i="2"/>
  <c r="E1135" i="2"/>
  <c r="F1134" i="2"/>
  <c r="E1134" i="2"/>
  <c r="F1133" i="2"/>
  <c r="E1133" i="2"/>
  <c r="F1132" i="2"/>
  <c r="E1132" i="2"/>
  <c r="F1131" i="2"/>
  <c r="E1131" i="2"/>
  <c r="F1130" i="2"/>
  <c r="E1130" i="2"/>
  <c r="F1129" i="2"/>
  <c r="E1129" i="2"/>
  <c r="F1128" i="2"/>
  <c r="E1128" i="2"/>
  <c r="F1127" i="2"/>
  <c r="E1127" i="2"/>
  <c r="H1126" i="2"/>
  <c r="F1126" i="2"/>
  <c r="E1126" i="2"/>
  <c r="F1125" i="2"/>
  <c r="E1125" i="2"/>
  <c r="F1124" i="2"/>
  <c r="E1124" i="2"/>
  <c r="F1123" i="2"/>
  <c r="E1123" i="2"/>
  <c r="F1122" i="2"/>
  <c r="E1122" i="2"/>
  <c r="F1121" i="2"/>
  <c r="E1121" i="2"/>
  <c r="F1120" i="2"/>
  <c r="E1120" i="2"/>
  <c r="F1119" i="2"/>
  <c r="E1119" i="2"/>
  <c r="F1118" i="2"/>
  <c r="E1118" i="2"/>
  <c r="F1117" i="2"/>
  <c r="E1117" i="2"/>
  <c r="F1116" i="2"/>
  <c r="E1116" i="2"/>
  <c r="F1115" i="2"/>
  <c r="E1115" i="2"/>
  <c r="F1114" i="2"/>
  <c r="E1114" i="2"/>
  <c r="F1113" i="2"/>
  <c r="E1113" i="2"/>
  <c r="F1112" i="2"/>
  <c r="E1112" i="2"/>
  <c r="F1111" i="2"/>
  <c r="E1111" i="2"/>
  <c r="F1110" i="2"/>
  <c r="E1110" i="2"/>
  <c r="F1109" i="2"/>
  <c r="E1109" i="2"/>
  <c r="F1108" i="2"/>
  <c r="E1108" i="2"/>
  <c r="F1107" i="2"/>
  <c r="E1107" i="2"/>
  <c r="F1106" i="2"/>
  <c r="E1106" i="2"/>
  <c r="F1105" i="2"/>
  <c r="E1105" i="2"/>
  <c r="F1104" i="2"/>
  <c r="E1104" i="2"/>
  <c r="F1103" i="2"/>
  <c r="E1103" i="2"/>
  <c r="F1102" i="2"/>
  <c r="E1102" i="2"/>
  <c r="F1101" i="2"/>
  <c r="E1101" i="2"/>
  <c r="F1100" i="2"/>
  <c r="E1100" i="2"/>
  <c r="F1099" i="2"/>
  <c r="E1099" i="2"/>
  <c r="F1098" i="2"/>
  <c r="E1098" i="2"/>
  <c r="F1097" i="2"/>
  <c r="E1097" i="2"/>
  <c r="F1096" i="2"/>
  <c r="E1096" i="2"/>
  <c r="F1095" i="2"/>
  <c r="E1095" i="2"/>
  <c r="F1094" i="2"/>
  <c r="E1094" i="2"/>
  <c r="F1093" i="2"/>
  <c r="E1093" i="2"/>
  <c r="F1092" i="2"/>
  <c r="E1092" i="2"/>
  <c r="F1091" i="2"/>
  <c r="E1091" i="2"/>
  <c r="F1090" i="2"/>
  <c r="E1090" i="2"/>
  <c r="F1089" i="2"/>
  <c r="E1089" i="2"/>
  <c r="F1088" i="2"/>
  <c r="E1088" i="2"/>
  <c r="F1087" i="2"/>
  <c r="E1087" i="2"/>
  <c r="F1086" i="2"/>
  <c r="E1086" i="2"/>
  <c r="F1085" i="2"/>
  <c r="E1085" i="2"/>
  <c r="F1084" i="2"/>
  <c r="E1084" i="2"/>
  <c r="F1083" i="2"/>
  <c r="E1083" i="2"/>
  <c r="F1082" i="2"/>
  <c r="E1082" i="2"/>
  <c r="F1081" i="2"/>
  <c r="E1081" i="2"/>
  <c r="F1080" i="2"/>
  <c r="E1080" i="2"/>
  <c r="F1079" i="2"/>
  <c r="E1079" i="2"/>
  <c r="F1078" i="2"/>
  <c r="E1078" i="2"/>
  <c r="F1077" i="2"/>
  <c r="E1077" i="2"/>
  <c r="F1076" i="2"/>
  <c r="E1076" i="2"/>
  <c r="F1075" i="2"/>
  <c r="E1075" i="2"/>
  <c r="F1074" i="2"/>
  <c r="E1074" i="2"/>
  <c r="F1073" i="2"/>
  <c r="E1073" i="2"/>
  <c r="F1072" i="2"/>
  <c r="E1072" i="2"/>
  <c r="F1071" i="2"/>
  <c r="E1071" i="2"/>
  <c r="F1070" i="2"/>
  <c r="E1070" i="2"/>
  <c r="F1069" i="2"/>
  <c r="E1069" i="2"/>
  <c r="F1068" i="2"/>
  <c r="E1068" i="2"/>
  <c r="F1067" i="2"/>
  <c r="E1067" i="2"/>
  <c r="F1066" i="2"/>
  <c r="E1066" i="2"/>
  <c r="F1065" i="2"/>
  <c r="E1065" i="2"/>
  <c r="F1064" i="2"/>
  <c r="E1064" i="2"/>
  <c r="F1063" i="2"/>
  <c r="E1063" i="2"/>
  <c r="F1062" i="2"/>
  <c r="E1062" i="2"/>
  <c r="F1061" i="2"/>
  <c r="E1061" i="2"/>
  <c r="F1060" i="2"/>
  <c r="E1060" i="2"/>
  <c r="F1059" i="2"/>
  <c r="E1059" i="2"/>
  <c r="F1058" i="2"/>
  <c r="E1058" i="2"/>
  <c r="F1057" i="2"/>
  <c r="E1057" i="2"/>
  <c r="F1056" i="2"/>
  <c r="E1056" i="2"/>
  <c r="F1055" i="2"/>
  <c r="E1055" i="2"/>
  <c r="F1054" i="2"/>
  <c r="E1054" i="2"/>
  <c r="F1053" i="2"/>
  <c r="E1053" i="2"/>
  <c r="F1052" i="2"/>
  <c r="E1052" i="2"/>
  <c r="F1051" i="2"/>
  <c r="E1051" i="2"/>
  <c r="F1050" i="2"/>
  <c r="E1050" i="2"/>
  <c r="F1049" i="2"/>
  <c r="E1049" i="2"/>
  <c r="F1048" i="2"/>
  <c r="E1048" i="2"/>
  <c r="F1047" i="2"/>
  <c r="E1047" i="2"/>
  <c r="F1046" i="2"/>
  <c r="E1046" i="2"/>
  <c r="F1045" i="2"/>
  <c r="E1045" i="2"/>
  <c r="F1044" i="2"/>
  <c r="E1044" i="2"/>
  <c r="F1043" i="2"/>
  <c r="E1043" i="2"/>
  <c r="F1042" i="2"/>
  <c r="E1042" i="2"/>
  <c r="F1041" i="2"/>
  <c r="E1041" i="2"/>
  <c r="F1040" i="2"/>
  <c r="E1040" i="2"/>
  <c r="F1039" i="2"/>
  <c r="E1039" i="2"/>
  <c r="F1038" i="2"/>
  <c r="E1038" i="2"/>
  <c r="F1037" i="2"/>
  <c r="E1037" i="2"/>
  <c r="F1036" i="2"/>
  <c r="E1036" i="2"/>
  <c r="F1035" i="2"/>
  <c r="E1035" i="2"/>
  <c r="F1034" i="2"/>
  <c r="E1034" i="2"/>
  <c r="F1033" i="2"/>
  <c r="E1033" i="2"/>
  <c r="H1032" i="2"/>
  <c r="F1032" i="2"/>
  <c r="E1032" i="2"/>
  <c r="F1031" i="2"/>
  <c r="E1031" i="2"/>
  <c r="H1030" i="2"/>
  <c r="F1030" i="2"/>
  <c r="E1030" i="2"/>
  <c r="F1029" i="2"/>
  <c r="E1029" i="2"/>
  <c r="F1028" i="2"/>
  <c r="E1028" i="2"/>
  <c r="F1027" i="2"/>
  <c r="E1027" i="2"/>
  <c r="F1026" i="2"/>
  <c r="E1026" i="2"/>
  <c r="F1025" i="2"/>
  <c r="E1025" i="2"/>
  <c r="F1024" i="2"/>
  <c r="E1024" i="2"/>
  <c r="F1023" i="2"/>
  <c r="E1023" i="2"/>
  <c r="F1022" i="2"/>
  <c r="E1022" i="2"/>
  <c r="F1021" i="2"/>
  <c r="E1021" i="2"/>
  <c r="F1020" i="2"/>
  <c r="E1020" i="2"/>
  <c r="F1019" i="2"/>
  <c r="E1019" i="2"/>
  <c r="F1018" i="2"/>
  <c r="E1018" i="2"/>
  <c r="F1017" i="2"/>
  <c r="E1017" i="2"/>
  <c r="F1016" i="2"/>
  <c r="E1016" i="2"/>
  <c r="F1015" i="2"/>
  <c r="E1015" i="2"/>
  <c r="F1014" i="2"/>
  <c r="E1014" i="2"/>
  <c r="F1013" i="2"/>
  <c r="E1013" i="2"/>
  <c r="H1012" i="2"/>
  <c r="F1012" i="2"/>
  <c r="E1012" i="2"/>
  <c r="F1011" i="2"/>
  <c r="E1011" i="2"/>
  <c r="F1010" i="2"/>
  <c r="E1010" i="2"/>
  <c r="F1009" i="2"/>
  <c r="E1009" i="2"/>
  <c r="F1008" i="2"/>
  <c r="E1008" i="2"/>
  <c r="F1007" i="2"/>
  <c r="E1007" i="2"/>
  <c r="F1006" i="2"/>
  <c r="E1006" i="2"/>
  <c r="F1005" i="2"/>
  <c r="E1005" i="2"/>
  <c r="F1004" i="2"/>
  <c r="E1004" i="2"/>
  <c r="F1003" i="2"/>
  <c r="E1003" i="2"/>
  <c r="F1002" i="2"/>
  <c r="E1002" i="2"/>
  <c r="F1001" i="2"/>
  <c r="E1001" i="2"/>
  <c r="F1000" i="2"/>
  <c r="E1000" i="2"/>
  <c r="F999" i="2"/>
  <c r="E999" i="2"/>
  <c r="F998" i="2"/>
  <c r="E998" i="2"/>
  <c r="F997" i="2"/>
  <c r="E997" i="2"/>
  <c r="F996" i="2"/>
  <c r="E996" i="2"/>
  <c r="F995" i="2"/>
  <c r="E995" i="2"/>
  <c r="F994" i="2"/>
  <c r="E994" i="2"/>
  <c r="F993" i="2"/>
  <c r="E993" i="2"/>
  <c r="F992" i="2"/>
  <c r="E992" i="2"/>
  <c r="F991" i="2"/>
  <c r="E991" i="2"/>
  <c r="F990" i="2"/>
  <c r="E990" i="2"/>
  <c r="F989" i="2"/>
  <c r="E989" i="2"/>
  <c r="F988" i="2"/>
  <c r="E988" i="2"/>
  <c r="F987" i="2"/>
  <c r="E987" i="2"/>
  <c r="F986" i="2"/>
  <c r="E986" i="2"/>
  <c r="F985" i="2"/>
  <c r="E985" i="2"/>
  <c r="F984" i="2"/>
  <c r="E984" i="2"/>
  <c r="F983" i="2"/>
  <c r="E983" i="2"/>
  <c r="F982" i="2"/>
  <c r="E982" i="2"/>
  <c r="F981" i="2"/>
  <c r="E981" i="2"/>
  <c r="F980" i="2"/>
  <c r="E980" i="2"/>
  <c r="F979" i="2"/>
  <c r="E979" i="2"/>
  <c r="F978" i="2"/>
  <c r="E978" i="2"/>
  <c r="F977" i="2"/>
  <c r="E977" i="2"/>
  <c r="F976" i="2"/>
  <c r="E976" i="2"/>
  <c r="F975" i="2"/>
  <c r="E975" i="2"/>
  <c r="F974" i="2"/>
  <c r="E974" i="2"/>
  <c r="F973" i="2"/>
  <c r="E973" i="2"/>
  <c r="F972" i="2"/>
  <c r="E972" i="2"/>
  <c r="F971" i="2"/>
  <c r="E971" i="2"/>
  <c r="F970" i="2"/>
  <c r="E970" i="2"/>
  <c r="F969" i="2"/>
  <c r="E969" i="2"/>
  <c r="F968" i="2"/>
  <c r="E968" i="2"/>
  <c r="F967" i="2"/>
  <c r="E967" i="2"/>
  <c r="F966" i="2"/>
  <c r="E966" i="2"/>
  <c r="F965" i="2"/>
  <c r="E965" i="2"/>
  <c r="F964" i="2"/>
  <c r="E964" i="2"/>
  <c r="F963" i="2"/>
  <c r="E963" i="2"/>
  <c r="F962" i="2"/>
  <c r="E962" i="2"/>
  <c r="F961" i="2"/>
  <c r="E961" i="2"/>
  <c r="F960" i="2"/>
  <c r="E960" i="2"/>
  <c r="F959" i="2"/>
  <c r="E959" i="2"/>
  <c r="F958" i="2"/>
  <c r="E958" i="2"/>
  <c r="F957" i="2"/>
  <c r="E957" i="2"/>
  <c r="F956" i="2"/>
  <c r="E956" i="2"/>
  <c r="F955" i="2"/>
  <c r="E955" i="2"/>
  <c r="F954" i="2"/>
  <c r="E954" i="2"/>
  <c r="F953" i="2"/>
  <c r="E953" i="2"/>
  <c r="F952" i="2"/>
  <c r="E952" i="2"/>
  <c r="F951" i="2"/>
  <c r="E951" i="2"/>
  <c r="F950" i="2"/>
  <c r="E950" i="2"/>
  <c r="F949" i="2"/>
  <c r="E949" i="2"/>
  <c r="F948" i="2"/>
  <c r="E948" i="2"/>
  <c r="F947" i="2"/>
  <c r="E947" i="2"/>
  <c r="F946" i="2"/>
  <c r="E946" i="2"/>
  <c r="F945" i="2"/>
  <c r="E945" i="2"/>
  <c r="F944" i="2"/>
  <c r="E944" i="2"/>
  <c r="F943" i="2"/>
  <c r="E943" i="2"/>
  <c r="F942" i="2"/>
  <c r="E942" i="2"/>
  <c r="F941" i="2"/>
  <c r="E941" i="2"/>
  <c r="F940" i="2"/>
  <c r="E940" i="2"/>
  <c r="F939" i="2"/>
  <c r="E939" i="2"/>
  <c r="F938" i="2"/>
  <c r="E938" i="2"/>
  <c r="F937" i="2"/>
  <c r="E937" i="2"/>
  <c r="F936" i="2"/>
  <c r="E936" i="2"/>
  <c r="F935" i="2"/>
  <c r="E935" i="2"/>
  <c r="F934" i="2"/>
  <c r="E934" i="2"/>
  <c r="F933" i="2"/>
  <c r="E933" i="2"/>
  <c r="F932" i="2"/>
  <c r="E932" i="2"/>
  <c r="F931" i="2"/>
  <c r="E931" i="2"/>
  <c r="F930" i="2"/>
  <c r="E930" i="2"/>
  <c r="F929" i="2"/>
  <c r="E929" i="2"/>
  <c r="F928" i="2"/>
  <c r="E928" i="2"/>
  <c r="F927" i="2"/>
  <c r="E927" i="2"/>
  <c r="F926" i="2"/>
  <c r="E926" i="2"/>
  <c r="F925" i="2"/>
  <c r="E925" i="2"/>
  <c r="F924" i="2"/>
  <c r="E924" i="2"/>
  <c r="F923" i="2"/>
  <c r="E923" i="2"/>
  <c r="F922" i="2"/>
  <c r="E922" i="2"/>
  <c r="F921" i="2"/>
  <c r="E921" i="2"/>
  <c r="F920" i="2"/>
  <c r="E920" i="2"/>
  <c r="F919" i="2"/>
  <c r="E919" i="2"/>
  <c r="F918" i="2"/>
  <c r="E918" i="2"/>
  <c r="F917" i="2"/>
  <c r="E917" i="2"/>
  <c r="F916" i="2"/>
  <c r="E916" i="2"/>
  <c r="F915" i="2"/>
  <c r="E915" i="2"/>
  <c r="F914" i="2"/>
  <c r="E914" i="2"/>
  <c r="H913" i="2"/>
  <c r="F913" i="2"/>
  <c r="E913" i="2"/>
  <c r="F912" i="2"/>
  <c r="E912" i="2"/>
  <c r="F911" i="2"/>
  <c r="E911" i="2"/>
  <c r="F910" i="2"/>
  <c r="E910" i="2"/>
  <c r="F909" i="2"/>
  <c r="E909" i="2"/>
  <c r="F908" i="2"/>
  <c r="E908" i="2"/>
  <c r="F907" i="2"/>
  <c r="E907" i="2"/>
  <c r="F906" i="2"/>
  <c r="E906" i="2"/>
  <c r="F905" i="2"/>
  <c r="E905" i="2"/>
  <c r="F904" i="2"/>
  <c r="E904" i="2"/>
  <c r="F903" i="2"/>
  <c r="E903" i="2"/>
  <c r="F902" i="2"/>
  <c r="E902" i="2"/>
  <c r="F901" i="2"/>
  <c r="E901" i="2"/>
  <c r="F900" i="2"/>
  <c r="E900" i="2"/>
  <c r="F899" i="2"/>
  <c r="E899" i="2"/>
  <c r="F898" i="2"/>
  <c r="E898" i="2"/>
  <c r="F897" i="2"/>
  <c r="E897" i="2"/>
  <c r="F896" i="2"/>
  <c r="E896" i="2"/>
  <c r="F895" i="2"/>
  <c r="E895" i="2"/>
  <c r="F894" i="2"/>
  <c r="E894" i="2"/>
  <c r="F893" i="2"/>
  <c r="E893" i="2"/>
  <c r="F892" i="2"/>
  <c r="E892" i="2"/>
  <c r="F891" i="2"/>
  <c r="E891" i="2"/>
  <c r="F890" i="2"/>
  <c r="E890" i="2"/>
  <c r="F889" i="2"/>
  <c r="E889" i="2"/>
  <c r="F888" i="2"/>
  <c r="E888" i="2"/>
  <c r="F887" i="2"/>
  <c r="E887" i="2"/>
  <c r="F886" i="2"/>
  <c r="E886" i="2"/>
  <c r="F885" i="2"/>
  <c r="E885" i="2"/>
  <c r="F884" i="2"/>
  <c r="E884" i="2"/>
  <c r="F883" i="2"/>
  <c r="E883" i="2"/>
  <c r="F882" i="2"/>
  <c r="E882" i="2"/>
  <c r="F881" i="2"/>
  <c r="E881" i="2"/>
  <c r="F880" i="2"/>
  <c r="E880" i="2"/>
  <c r="F879" i="2"/>
  <c r="E879" i="2"/>
  <c r="F878" i="2"/>
  <c r="E878" i="2"/>
  <c r="F877" i="2"/>
  <c r="E877" i="2"/>
  <c r="F876" i="2"/>
  <c r="E876" i="2"/>
  <c r="F875" i="2"/>
  <c r="E875" i="2"/>
  <c r="F874" i="2"/>
  <c r="E874" i="2"/>
  <c r="F873" i="2"/>
  <c r="E873" i="2"/>
  <c r="F872" i="2"/>
  <c r="E872" i="2"/>
  <c r="F871" i="2"/>
  <c r="E871" i="2"/>
  <c r="F870" i="2"/>
  <c r="E870" i="2"/>
  <c r="F869" i="2"/>
  <c r="E869" i="2"/>
  <c r="F868" i="2"/>
  <c r="E868" i="2"/>
  <c r="F867" i="2"/>
  <c r="E867" i="2"/>
  <c r="F866" i="2"/>
  <c r="E866" i="2"/>
  <c r="F865" i="2"/>
  <c r="E865" i="2"/>
  <c r="F864" i="2"/>
  <c r="E864" i="2"/>
  <c r="F863" i="2"/>
  <c r="E863" i="2"/>
  <c r="F862" i="2"/>
  <c r="E862" i="2"/>
  <c r="F861" i="2"/>
  <c r="E861" i="2"/>
  <c r="F860" i="2"/>
  <c r="E860" i="2"/>
  <c r="F859" i="2"/>
  <c r="E859" i="2"/>
  <c r="F858" i="2"/>
  <c r="E858" i="2"/>
  <c r="F857" i="2"/>
  <c r="E857" i="2"/>
  <c r="F856" i="2"/>
  <c r="E856" i="2"/>
  <c r="F855" i="2"/>
  <c r="E855" i="2"/>
  <c r="F854" i="2"/>
  <c r="E854" i="2"/>
  <c r="F853" i="2"/>
  <c r="E853" i="2"/>
  <c r="F852" i="2"/>
  <c r="E852" i="2"/>
  <c r="F851" i="2"/>
  <c r="E851" i="2"/>
  <c r="F850" i="2"/>
  <c r="E850" i="2"/>
  <c r="F849" i="2"/>
  <c r="E849" i="2"/>
  <c r="F848" i="2"/>
  <c r="E848" i="2"/>
  <c r="F847" i="2"/>
  <c r="E847" i="2"/>
  <c r="F846" i="2"/>
  <c r="E846" i="2"/>
  <c r="F845" i="2"/>
  <c r="E845" i="2"/>
  <c r="F844" i="2"/>
  <c r="E844" i="2"/>
  <c r="F843" i="2"/>
  <c r="E843" i="2"/>
  <c r="F842" i="2"/>
  <c r="E842" i="2"/>
  <c r="F841" i="2"/>
  <c r="E841" i="2"/>
  <c r="F840" i="2"/>
  <c r="E840" i="2"/>
  <c r="F839" i="2"/>
  <c r="E839" i="2"/>
  <c r="F838" i="2"/>
  <c r="E838" i="2"/>
  <c r="F837" i="2"/>
  <c r="E837" i="2"/>
  <c r="F836" i="2"/>
  <c r="E836" i="2"/>
  <c r="F835" i="2"/>
  <c r="E835" i="2"/>
  <c r="F834" i="2"/>
  <c r="E834" i="2"/>
  <c r="F833" i="2"/>
  <c r="E833" i="2"/>
  <c r="F832" i="2"/>
  <c r="E832" i="2"/>
  <c r="F831" i="2"/>
  <c r="E831" i="2"/>
  <c r="F830" i="2"/>
  <c r="E830" i="2"/>
  <c r="F829" i="2"/>
  <c r="E829" i="2"/>
  <c r="F828" i="2"/>
  <c r="E828" i="2"/>
  <c r="F827" i="2"/>
  <c r="E827" i="2"/>
  <c r="F826" i="2"/>
  <c r="E826" i="2"/>
  <c r="F825" i="2"/>
  <c r="E825" i="2"/>
  <c r="F824" i="2"/>
  <c r="E824" i="2"/>
  <c r="F823" i="2"/>
  <c r="E823" i="2"/>
  <c r="F822" i="2"/>
  <c r="E822" i="2"/>
  <c r="F821" i="2"/>
  <c r="E821" i="2"/>
  <c r="F820" i="2"/>
  <c r="E820" i="2"/>
  <c r="F819" i="2"/>
  <c r="E819" i="2"/>
  <c r="F818" i="2"/>
  <c r="E818" i="2"/>
  <c r="F817" i="2"/>
  <c r="E817" i="2"/>
  <c r="F816" i="2"/>
  <c r="E816" i="2"/>
  <c r="F815" i="2"/>
  <c r="E815" i="2"/>
  <c r="F814" i="2"/>
  <c r="E814" i="2"/>
  <c r="F813" i="2"/>
  <c r="E813" i="2"/>
  <c r="F812" i="2"/>
  <c r="E812" i="2"/>
  <c r="F811" i="2"/>
  <c r="E811" i="2"/>
  <c r="F810" i="2"/>
  <c r="E810" i="2"/>
  <c r="F809" i="2"/>
  <c r="E809" i="2"/>
  <c r="F808" i="2"/>
  <c r="E808" i="2"/>
  <c r="F807" i="2"/>
  <c r="E807" i="2"/>
  <c r="F806" i="2"/>
  <c r="E806" i="2"/>
  <c r="F805" i="2"/>
  <c r="E805" i="2"/>
  <c r="F804" i="2"/>
  <c r="E804" i="2"/>
  <c r="F803" i="2"/>
  <c r="E803" i="2"/>
  <c r="F802" i="2"/>
  <c r="E802" i="2"/>
  <c r="F801" i="2"/>
  <c r="E801" i="2"/>
  <c r="F800" i="2"/>
  <c r="E800" i="2"/>
  <c r="F799" i="2"/>
  <c r="E799" i="2"/>
  <c r="F798" i="2"/>
  <c r="E798" i="2"/>
  <c r="F797" i="2"/>
  <c r="E797" i="2"/>
  <c r="F796" i="2"/>
  <c r="E796" i="2"/>
  <c r="F795" i="2"/>
  <c r="E795" i="2"/>
  <c r="F794" i="2"/>
  <c r="E794" i="2"/>
  <c r="F793" i="2"/>
  <c r="E793" i="2"/>
  <c r="F792" i="2"/>
  <c r="E792" i="2"/>
  <c r="F791" i="2"/>
  <c r="E791" i="2"/>
  <c r="F790" i="2"/>
  <c r="E790" i="2"/>
  <c r="F789" i="2"/>
  <c r="E789" i="2"/>
  <c r="F788" i="2"/>
  <c r="E788" i="2"/>
  <c r="F787" i="2"/>
  <c r="E787" i="2"/>
  <c r="F786" i="2"/>
  <c r="E786" i="2"/>
  <c r="F785" i="2"/>
  <c r="E785" i="2"/>
  <c r="F784" i="2"/>
  <c r="E784" i="2"/>
  <c r="F783" i="2"/>
  <c r="E783" i="2"/>
  <c r="F782" i="2"/>
  <c r="E782" i="2"/>
  <c r="F781" i="2"/>
  <c r="E781" i="2"/>
  <c r="F780" i="2"/>
  <c r="E780" i="2"/>
  <c r="F779" i="2"/>
  <c r="E779" i="2"/>
  <c r="F778" i="2"/>
  <c r="E778" i="2"/>
  <c r="F777" i="2"/>
  <c r="E777" i="2"/>
  <c r="F776" i="2"/>
  <c r="E776" i="2"/>
  <c r="F775" i="2"/>
  <c r="E775" i="2"/>
  <c r="F774" i="2"/>
  <c r="E774" i="2"/>
  <c r="F773" i="2"/>
  <c r="E773" i="2"/>
  <c r="F772" i="2"/>
  <c r="E772" i="2"/>
  <c r="F771" i="2"/>
  <c r="E771" i="2"/>
  <c r="F770" i="2"/>
  <c r="E770" i="2"/>
  <c r="F769" i="2"/>
  <c r="E769" i="2"/>
  <c r="F768" i="2"/>
  <c r="E768" i="2"/>
  <c r="F767" i="2"/>
  <c r="E767" i="2"/>
  <c r="F766" i="2"/>
  <c r="E766" i="2"/>
  <c r="F765" i="2"/>
  <c r="E765" i="2"/>
  <c r="F764" i="2"/>
  <c r="E764" i="2"/>
  <c r="F763" i="2"/>
  <c r="E763" i="2"/>
  <c r="F762" i="2"/>
  <c r="E762" i="2"/>
  <c r="F761" i="2"/>
  <c r="E761" i="2"/>
  <c r="F760" i="2"/>
  <c r="E760" i="2"/>
  <c r="F759" i="2"/>
  <c r="E759" i="2"/>
  <c r="F758" i="2"/>
  <c r="E758" i="2"/>
  <c r="F757" i="2"/>
  <c r="E757" i="2"/>
  <c r="F756" i="2"/>
  <c r="E756" i="2"/>
  <c r="F755" i="2"/>
  <c r="E755" i="2"/>
  <c r="F754" i="2"/>
  <c r="E754" i="2"/>
  <c r="F753" i="2"/>
  <c r="E753" i="2"/>
  <c r="F752" i="2"/>
  <c r="E752" i="2"/>
  <c r="F751" i="2"/>
  <c r="E751" i="2"/>
  <c r="F750" i="2"/>
  <c r="E750" i="2"/>
  <c r="F749" i="2"/>
  <c r="E749" i="2"/>
  <c r="F748" i="2"/>
  <c r="E748" i="2"/>
  <c r="F747" i="2"/>
  <c r="E747" i="2"/>
  <c r="F746" i="2"/>
  <c r="E746" i="2"/>
  <c r="F745" i="2"/>
  <c r="E745" i="2"/>
  <c r="F744" i="2"/>
  <c r="E744" i="2"/>
  <c r="F743" i="2"/>
  <c r="E743" i="2"/>
  <c r="F742" i="2"/>
  <c r="E742" i="2"/>
  <c r="F741" i="2"/>
  <c r="E741" i="2"/>
  <c r="F740" i="2"/>
  <c r="E740" i="2"/>
  <c r="F739" i="2"/>
  <c r="E739" i="2"/>
  <c r="F738" i="2"/>
  <c r="E738" i="2"/>
  <c r="F737" i="2"/>
  <c r="E737" i="2"/>
  <c r="F736" i="2"/>
  <c r="E736" i="2"/>
  <c r="F735" i="2"/>
  <c r="E735" i="2"/>
  <c r="F734" i="2"/>
  <c r="E734" i="2"/>
  <c r="F733" i="2"/>
  <c r="E733" i="2"/>
  <c r="F732" i="2"/>
  <c r="E732" i="2"/>
  <c r="F731" i="2"/>
  <c r="E731" i="2"/>
  <c r="F730" i="2"/>
  <c r="E730" i="2"/>
  <c r="F729" i="2"/>
  <c r="E729" i="2"/>
  <c r="F728" i="2"/>
  <c r="E728" i="2"/>
  <c r="F727" i="2"/>
  <c r="E727" i="2"/>
  <c r="F726" i="2"/>
  <c r="E726" i="2"/>
  <c r="F725" i="2"/>
  <c r="E725" i="2"/>
  <c r="F724" i="2"/>
  <c r="E724" i="2"/>
  <c r="F723" i="2"/>
  <c r="E723" i="2"/>
  <c r="F722" i="2"/>
  <c r="E722" i="2"/>
  <c r="F721" i="2"/>
  <c r="E721" i="2"/>
  <c r="F720" i="2"/>
  <c r="E720" i="2"/>
  <c r="F719" i="2"/>
  <c r="E719" i="2"/>
  <c r="F718" i="2"/>
  <c r="E718" i="2"/>
  <c r="F717" i="2"/>
  <c r="E717" i="2"/>
  <c r="F716" i="2"/>
  <c r="E716" i="2"/>
  <c r="F715" i="2"/>
  <c r="E715" i="2"/>
  <c r="F714" i="2"/>
  <c r="E714" i="2"/>
  <c r="F713" i="2"/>
  <c r="E713" i="2"/>
  <c r="F712" i="2"/>
  <c r="E712" i="2"/>
  <c r="F711" i="2"/>
  <c r="E711" i="2"/>
  <c r="F710" i="2"/>
  <c r="E710" i="2"/>
  <c r="F709" i="2"/>
  <c r="E709" i="2"/>
  <c r="F708" i="2"/>
  <c r="E708" i="2"/>
  <c r="F707" i="2"/>
  <c r="E707" i="2"/>
  <c r="F706" i="2"/>
  <c r="E706" i="2"/>
  <c r="F705" i="2"/>
  <c r="E705" i="2"/>
  <c r="F704" i="2"/>
  <c r="E704" i="2"/>
  <c r="F703" i="2"/>
  <c r="E703" i="2"/>
  <c r="F702" i="2"/>
  <c r="E702" i="2"/>
  <c r="F701" i="2"/>
  <c r="E701" i="2"/>
  <c r="F700" i="2"/>
  <c r="E700" i="2"/>
  <c r="F699" i="2"/>
  <c r="E699" i="2"/>
  <c r="F698" i="2"/>
  <c r="E698" i="2"/>
  <c r="F697" i="2"/>
  <c r="E697" i="2"/>
  <c r="F696" i="2"/>
  <c r="E696" i="2"/>
  <c r="F695" i="2"/>
  <c r="E695" i="2"/>
  <c r="F694" i="2"/>
  <c r="E694" i="2"/>
  <c r="F693" i="2"/>
  <c r="E693" i="2"/>
  <c r="F692" i="2"/>
  <c r="E692" i="2"/>
  <c r="F691" i="2"/>
  <c r="E691" i="2"/>
  <c r="F690" i="2"/>
  <c r="E690" i="2"/>
  <c r="F689" i="2"/>
  <c r="E689" i="2"/>
  <c r="F688" i="2"/>
  <c r="E688" i="2"/>
  <c r="F687" i="2"/>
  <c r="E687" i="2"/>
  <c r="F686" i="2"/>
  <c r="E686" i="2"/>
  <c r="F685" i="2"/>
  <c r="E685" i="2"/>
  <c r="F684" i="2"/>
  <c r="E684" i="2"/>
  <c r="F683" i="2"/>
  <c r="E683" i="2"/>
  <c r="F682" i="2"/>
  <c r="E682" i="2"/>
  <c r="F681" i="2"/>
  <c r="E681" i="2"/>
  <c r="F680" i="2"/>
  <c r="E680" i="2"/>
  <c r="F679" i="2"/>
  <c r="E679" i="2"/>
  <c r="F678" i="2"/>
  <c r="E678" i="2"/>
  <c r="F677" i="2"/>
  <c r="E677" i="2"/>
  <c r="F676" i="2"/>
  <c r="E676" i="2"/>
  <c r="F675" i="2"/>
  <c r="E675" i="2"/>
  <c r="F674" i="2"/>
  <c r="E674" i="2"/>
  <c r="F673" i="2"/>
  <c r="E673" i="2"/>
  <c r="F672" i="2"/>
  <c r="E672" i="2"/>
  <c r="F671" i="2"/>
  <c r="E671" i="2"/>
  <c r="F670" i="2"/>
  <c r="E670" i="2"/>
  <c r="F669" i="2"/>
  <c r="E669" i="2"/>
  <c r="F668" i="2"/>
  <c r="E668" i="2"/>
  <c r="F667" i="2"/>
  <c r="E667" i="2"/>
  <c r="F666" i="2"/>
  <c r="E666" i="2"/>
  <c r="F665" i="2"/>
  <c r="E665" i="2"/>
  <c r="F664" i="2"/>
  <c r="E664" i="2"/>
  <c r="F663" i="2"/>
  <c r="E663" i="2"/>
  <c r="F662" i="2"/>
  <c r="E662" i="2"/>
  <c r="F661" i="2"/>
  <c r="E661" i="2"/>
  <c r="F660" i="2"/>
  <c r="E660" i="2"/>
  <c r="F659" i="2"/>
  <c r="E659" i="2"/>
  <c r="F658" i="2"/>
  <c r="E658" i="2"/>
  <c r="F657" i="2"/>
  <c r="E657" i="2"/>
  <c r="F656" i="2"/>
  <c r="E656" i="2"/>
  <c r="F655" i="2"/>
  <c r="E655" i="2"/>
  <c r="F654" i="2"/>
  <c r="E654" i="2"/>
  <c r="F653" i="2"/>
  <c r="E653" i="2"/>
  <c r="F652" i="2"/>
  <c r="E652" i="2"/>
  <c r="F651" i="2"/>
  <c r="E651" i="2"/>
  <c r="F650" i="2"/>
  <c r="E650" i="2"/>
  <c r="F649" i="2"/>
  <c r="E649" i="2"/>
  <c r="F648" i="2"/>
  <c r="E648" i="2"/>
  <c r="F647" i="2"/>
  <c r="E647" i="2"/>
  <c r="F646" i="2"/>
  <c r="E646" i="2"/>
  <c r="F645" i="2"/>
  <c r="E645" i="2"/>
  <c r="F644" i="2"/>
  <c r="E644" i="2"/>
  <c r="F643" i="2"/>
  <c r="E643" i="2"/>
  <c r="F642" i="2"/>
  <c r="E642" i="2"/>
  <c r="F641" i="2"/>
  <c r="E641" i="2"/>
  <c r="F640" i="2"/>
  <c r="E640" i="2"/>
  <c r="F639" i="2"/>
  <c r="E639" i="2"/>
  <c r="F638" i="2"/>
  <c r="E638" i="2"/>
  <c r="F637" i="2"/>
  <c r="E637" i="2"/>
  <c r="F636" i="2"/>
  <c r="E636" i="2"/>
  <c r="F635" i="2"/>
  <c r="E635" i="2"/>
  <c r="F634" i="2"/>
  <c r="E634" i="2"/>
  <c r="F633" i="2"/>
  <c r="E633" i="2"/>
  <c r="F632" i="2"/>
  <c r="E632" i="2"/>
  <c r="F631" i="2"/>
  <c r="E631" i="2"/>
  <c r="F630" i="2"/>
  <c r="E630" i="2"/>
  <c r="F629" i="2"/>
  <c r="E629" i="2"/>
  <c r="F628" i="2"/>
  <c r="E628" i="2"/>
  <c r="F627" i="2"/>
  <c r="E627" i="2"/>
  <c r="F626" i="2"/>
  <c r="E626" i="2"/>
  <c r="F625" i="2"/>
  <c r="E625" i="2"/>
  <c r="F624" i="2"/>
  <c r="E624" i="2"/>
  <c r="F623" i="2"/>
  <c r="E623" i="2"/>
  <c r="F622" i="2"/>
  <c r="E622" i="2"/>
  <c r="F621" i="2"/>
  <c r="E621" i="2"/>
  <c r="H620" i="2"/>
  <c r="F620" i="2"/>
  <c r="E620" i="2"/>
  <c r="F619" i="2"/>
  <c r="E619" i="2"/>
  <c r="H618" i="2"/>
  <c r="F618" i="2"/>
  <c r="E618" i="2"/>
  <c r="H617" i="2"/>
  <c r="F617" i="2"/>
  <c r="E617" i="2"/>
  <c r="F616" i="2"/>
  <c r="E616" i="2"/>
  <c r="H615" i="2"/>
  <c r="F615" i="2"/>
  <c r="E615" i="2"/>
  <c r="F614" i="2"/>
  <c r="E614" i="2"/>
  <c r="F613" i="2"/>
  <c r="E613" i="2"/>
  <c r="F612" i="2"/>
  <c r="E612" i="2"/>
  <c r="F611" i="2"/>
  <c r="E611" i="2"/>
  <c r="F610" i="2"/>
  <c r="E610" i="2"/>
  <c r="F609" i="2"/>
  <c r="E609" i="2"/>
  <c r="F608" i="2"/>
  <c r="E608" i="2"/>
  <c r="F607" i="2"/>
  <c r="E607" i="2"/>
  <c r="F606" i="2"/>
  <c r="E606" i="2"/>
  <c r="F605" i="2"/>
  <c r="E605" i="2"/>
  <c r="F604" i="2"/>
  <c r="E604" i="2"/>
  <c r="F603" i="2"/>
  <c r="E603" i="2"/>
  <c r="F602" i="2"/>
  <c r="E602" i="2"/>
  <c r="F601" i="2"/>
  <c r="E601" i="2"/>
  <c r="F600" i="2"/>
  <c r="E600" i="2"/>
  <c r="F599" i="2"/>
  <c r="E599" i="2"/>
  <c r="F598" i="2"/>
  <c r="E598" i="2"/>
  <c r="F597" i="2"/>
  <c r="E597" i="2"/>
  <c r="F596" i="2"/>
  <c r="E596" i="2"/>
  <c r="F595" i="2"/>
  <c r="E595" i="2"/>
  <c r="F594" i="2"/>
  <c r="E594" i="2"/>
  <c r="F593" i="2"/>
  <c r="E593" i="2"/>
  <c r="F592" i="2"/>
  <c r="E592" i="2"/>
  <c r="F591" i="2"/>
  <c r="E591" i="2"/>
  <c r="F590" i="2"/>
  <c r="E590" i="2"/>
  <c r="F589" i="2"/>
  <c r="E589" i="2"/>
  <c r="F588" i="2"/>
  <c r="E588" i="2"/>
  <c r="F587" i="2"/>
  <c r="E587" i="2"/>
  <c r="F586" i="2"/>
  <c r="E586" i="2"/>
  <c r="F585" i="2"/>
  <c r="E585" i="2"/>
  <c r="F584" i="2"/>
  <c r="E584" i="2"/>
  <c r="F583" i="2"/>
  <c r="E583" i="2"/>
  <c r="F582" i="2"/>
  <c r="E582" i="2"/>
  <c r="F581" i="2"/>
  <c r="E581" i="2"/>
  <c r="F580" i="2"/>
  <c r="E580" i="2"/>
  <c r="F579" i="2"/>
  <c r="E579" i="2"/>
  <c r="F578" i="2"/>
  <c r="E578" i="2"/>
  <c r="F577" i="2"/>
  <c r="E577" i="2"/>
  <c r="F576" i="2"/>
  <c r="E576" i="2"/>
  <c r="F575" i="2"/>
  <c r="E575" i="2"/>
  <c r="F574" i="2"/>
  <c r="E574" i="2"/>
  <c r="F573" i="2"/>
  <c r="E573" i="2"/>
  <c r="F572" i="2"/>
  <c r="E572" i="2"/>
  <c r="F571" i="2"/>
  <c r="E571" i="2"/>
  <c r="F570" i="2"/>
  <c r="E570" i="2"/>
  <c r="F569" i="2"/>
  <c r="E569" i="2"/>
  <c r="F568" i="2"/>
  <c r="E568" i="2"/>
  <c r="F567" i="2"/>
  <c r="E567" i="2"/>
  <c r="F566" i="2"/>
  <c r="E566" i="2"/>
  <c r="F565" i="2"/>
  <c r="E565" i="2"/>
  <c r="F564" i="2"/>
  <c r="E564" i="2"/>
  <c r="F563" i="2"/>
  <c r="E563" i="2"/>
  <c r="F562" i="2"/>
  <c r="E562" i="2"/>
  <c r="F561" i="2"/>
  <c r="E561" i="2"/>
  <c r="F560" i="2"/>
  <c r="E560" i="2"/>
  <c r="F559" i="2"/>
  <c r="E559" i="2"/>
  <c r="F558" i="2"/>
  <c r="E558" i="2"/>
  <c r="F557" i="2"/>
  <c r="E557" i="2"/>
  <c r="F556" i="2"/>
  <c r="E556" i="2"/>
  <c r="F555" i="2"/>
  <c r="E555" i="2"/>
  <c r="F554" i="2"/>
  <c r="E554" i="2"/>
  <c r="F553" i="2"/>
  <c r="E553" i="2"/>
  <c r="F552" i="2"/>
  <c r="E552" i="2"/>
  <c r="F551" i="2"/>
  <c r="E551" i="2"/>
  <c r="F550" i="2"/>
  <c r="E550" i="2"/>
  <c r="F549" i="2"/>
  <c r="E549" i="2"/>
  <c r="F548" i="2"/>
  <c r="E548" i="2"/>
  <c r="F547" i="2"/>
  <c r="E547" i="2"/>
  <c r="F546" i="2"/>
  <c r="E546" i="2"/>
  <c r="F545" i="2"/>
  <c r="E545" i="2"/>
  <c r="F544" i="2"/>
  <c r="E544" i="2"/>
  <c r="F543" i="2"/>
  <c r="E543" i="2"/>
  <c r="F542" i="2"/>
  <c r="E542" i="2"/>
  <c r="F541" i="2"/>
  <c r="E541" i="2"/>
  <c r="F540" i="2"/>
  <c r="E540" i="2"/>
  <c r="F539" i="2"/>
  <c r="E539" i="2"/>
  <c r="F538" i="2"/>
  <c r="E538" i="2"/>
  <c r="F537" i="2"/>
  <c r="E537" i="2"/>
  <c r="F536" i="2"/>
  <c r="E536" i="2"/>
  <c r="F535" i="2"/>
  <c r="E535" i="2"/>
  <c r="F534" i="2"/>
  <c r="E534" i="2"/>
  <c r="F533" i="2"/>
  <c r="E533" i="2"/>
  <c r="F532" i="2"/>
  <c r="E532" i="2"/>
  <c r="F531" i="2"/>
  <c r="E531" i="2"/>
  <c r="F530" i="2"/>
  <c r="E530" i="2"/>
  <c r="F529" i="2"/>
  <c r="E529" i="2"/>
  <c r="F528" i="2"/>
  <c r="E528" i="2"/>
  <c r="F527" i="2"/>
  <c r="E527" i="2"/>
  <c r="F526" i="2"/>
  <c r="E526" i="2"/>
  <c r="F525" i="2"/>
  <c r="E525" i="2"/>
  <c r="F524" i="2"/>
  <c r="E524" i="2"/>
  <c r="F523" i="2"/>
  <c r="E523" i="2"/>
  <c r="F522" i="2"/>
  <c r="E522" i="2"/>
  <c r="F521" i="2"/>
  <c r="E521" i="2"/>
  <c r="F520" i="2"/>
  <c r="E520" i="2"/>
  <c r="F519" i="2"/>
  <c r="E519" i="2"/>
  <c r="F518" i="2"/>
  <c r="E518" i="2"/>
  <c r="F517" i="2"/>
  <c r="E517" i="2"/>
  <c r="F516" i="2"/>
  <c r="E516" i="2"/>
  <c r="F515" i="2"/>
  <c r="E515" i="2"/>
  <c r="F514" i="2"/>
  <c r="E514" i="2"/>
  <c r="F513" i="2"/>
  <c r="E513" i="2"/>
  <c r="F512" i="2"/>
  <c r="E512" i="2"/>
  <c r="F511" i="2"/>
  <c r="E511" i="2"/>
  <c r="F510" i="2"/>
  <c r="E510" i="2"/>
  <c r="F509" i="2"/>
  <c r="E509" i="2"/>
  <c r="F508" i="2"/>
  <c r="E508" i="2"/>
  <c r="F507" i="2"/>
  <c r="E507" i="2"/>
  <c r="F506" i="2"/>
  <c r="E506" i="2"/>
  <c r="F505" i="2"/>
  <c r="E505" i="2"/>
  <c r="F504" i="2"/>
  <c r="E504" i="2"/>
  <c r="F503" i="2"/>
  <c r="E503" i="2"/>
  <c r="F502" i="2"/>
  <c r="E502" i="2"/>
  <c r="F501" i="2"/>
  <c r="E501" i="2"/>
  <c r="F500" i="2"/>
  <c r="E500" i="2"/>
  <c r="F499" i="2"/>
  <c r="E499" i="2"/>
  <c r="F498" i="2"/>
  <c r="E498" i="2"/>
  <c r="F497" i="2"/>
  <c r="E497" i="2"/>
  <c r="F496" i="2"/>
  <c r="E496" i="2"/>
  <c r="F495" i="2"/>
  <c r="E495" i="2"/>
  <c r="F494" i="2"/>
  <c r="E494" i="2"/>
  <c r="F493" i="2"/>
  <c r="E493" i="2"/>
  <c r="F492" i="2"/>
  <c r="E492" i="2"/>
  <c r="F491" i="2"/>
  <c r="E491" i="2"/>
  <c r="F490" i="2"/>
  <c r="E490" i="2"/>
  <c r="F489" i="2"/>
  <c r="E489" i="2"/>
  <c r="F488" i="2"/>
  <c r="E488" i="2"/>
  <c r="F487" i="2"/>
  <c r="E487" i="2"/>
  <c r="F486" i="2"/>
  <c r="E486" i="2"/>
  <c r="F485" i="2"/>
  <c r="E485" i="2"/>
  <c r="F484" i="2"/>
  <c r="E484" i="2"/>
  <c r="F483" i="2"/>
  <c r="E483" i="2"/>
  <c r="F482" i="2"/>
  <c r="E482" i="2"/>
  <c r="F481" i="2"/>
  <c r="E481" i="2"/>
  <c r="F480" i="2"/>
  <c r="E480" i="2"/>
  <c r="F479" i="2"/>
  <c r="E479" i="2"/>
  <c r="F478" i="2"/>
  <c r="E478" i="2"/>
  <c r="F477" i="2"/>
  <c r="E477" i="2"/>
  <c r="F476" i="2"/>
  <c r="E476" i="2"/>
  <c r="F475" i="2"/>
  <c r="E475" i="2"/>
  <c r="F474" i="2"/>
  <c r="E474" i="2"/>
  <c r="F473" i="2"/>
  <c r="E473" i="2"/>
  <c r="F472" i="2"/>
  <c r="E472" i="2"/>
  <c r="F471" i="2"/>
  <c r="E471" i="2"/>
  <c r="F470" i="2"/>
  <c r="E470" i="2"/>
  <c r="F469" i="2"/>
  <c r="E469" i="2"/>
  <c r="F468" i="2"/>
  <c r="E468" i="2"/>
  <c r="F467" i="2"/>
  <c r="E467" i="2"/>
  <c r="F466" i="2"/>
  <c r="E466" i="2"/>
  <c r="F465" i="2"/>
  <c r="E465" i="2"/>
  <c r="F464" i="2"/>
  <c r="E464" i="2"/>
  <c r="F463" i="2"/>
  <c r="E463" i="2"/>
  <c r="F462" i="2"/>
  <c r="E462" i="2"/>
  <c r="F461" i="2"/>
  <c r="E461" i="2"/>
  <c r="F460" i="2"/>
  <c r="E460" i="2"/>
  <c r="F459" i="2"/>
  <c r="E459" i="2"/>
  <c r="F458" i="2"/>
  <c r="E458" i="2"/>
  <c r="F457" i="2"/>
  <c r="E457" i="2"/>
  <c r="F456" i="2"/>
  <c r="E456" i="2"/>
  <c r="F455" i="2"/>
  <c r="E455" i="2"/>
  <c r="F454" i="2"/>
  <c r="E454" i="2"/>
  <c r="F453" i="2"/>
  <c r="E453" i="2"/>
  <c r="F452" i="2"/>
  <c r="E452" i="2"/>
  <c r="F451" i="2"/>
  <c r="E451" i="2"/>
  <c r="F450" i="2"/>
  <c r="E450" i="2"/>
  <c r="F449" i="2"/>
  <c r="E449" i="2"/>
  <c r="F448" i="2"/>
  <c r="E448" i="2"/>
  <c r="F447" i="2"/>
  <c r="E447" i="2"/>
  <c r="F446" i="2"/>
  <c r="E446" i="2"/>
  <c r="F445" i="2"/>
  <c r="E445" i="2"/>
  <c r="F444" i="2"/>
  <c r="E444" i="2"/>
  <c r="F443" i="2"/>
  <c r="E443" i="2"/>
  <c r="F442" i="2"/>
  <c r="E442" i="2"/>
  <c r="F441" i="2"/>
  <c r="E441" i="2"/>
  <c r="F440" i="2"/>
  <c r="E440" i="2"/>
  <c r="F439" i="2"/>
  <c r="E439" i="2"/>
  <c r="F438" i="2"/>
  <c r="E438" i="2"/>
  <c r="F437" i="2"/>
  <c r="E437" i="2"/>
  <c r="F436" i="2"/>
  <c r="E436" i="2"/>
  <c r="F435" i="2"/>
  <c r="E435" i="2"/>
  <c r="F434" i="2"/>
  <c r="E434" i="2"/>
  <c r="F433" i="2"/>
  <c r="E433" i="2"/>
  <c r="F432" i="2"/>
  <c r="E432" i="2"/>
  <c r="F431" i="2"/>
  <c r="E431" i="2"/>
  <c r="F430" i="2"/>
  <c r="E430" i="2"/>
  <c r="F429" i="2"/>
  <c r="E429" i="2"/>
  <c r="F428" i="2"/>
  <c r="E428" i="2"/>
  <c r="F427" i="2"/>
  <c r="E427" i="2"/>
  <c r="F426" i="2"/>
  <c r="E426" i="2"/>
  <c r="F425" i="2"/>
  <c r="E425" i="2"/>
  <c r="F424" i="2"/>
  <c r="E424" i="2"/>
  <c r="F423" i="2"/>
  <c r="E423" i="2"/>
  <c r="F422" i="2"/>
  <c r="E422" i="2"/>
  <c r="F421" i="2"/>
  <c r="E421" i="2"/>
  <c r="F420" i="2"/>
  <c r="E420" i="2"/>
  <c r="F419" i="2"/>
  <c r="E419" i="2"/>
  <c r="F418" i="2"/>
  <c r="E418" i="2"/>
  <c r="F417" i="2"/>
  <c r="E417" i="2"/>
  <c r="F416" i="2"/>
  <c r="E416" i="2"/>
  <c r="F415" i="2"/>
  <c r="E415" i="2"/>
  <c r="F414" i="2"/>
  <c r="E414" i="2"/>
  <c r="F413" i="2"/>
  <c r="E413" i="2"/>
  <c r="F412" i="2"/>
  <c r="E412" i="2"/>
  <c r="F411" i="2"/>
  <c r="E411" i="2"/>
  <c r="F410" i="2"/>
  <c r="E410" i="2"/>
  <c r="F409" i="2"/>
  <c r="E409" i="2"/>
  <c r="F408" i="2"/>
  <c r="E408" i="2"/>
  <c r="F407" i="2"/>
  <c r="E407" i="2"/>
  <c r="F406" i="2"/>
  <c r="E406" i="2"/>
  <c r="F405" i="2"/>
  <c r="E405" i="2"/>
  <c r="F404" i="2"/>
  <c r="E404" i="2"/>
  <c r="F403" i="2"/>
  <c r="E403" i="2"/>
  <c r="F402" i="2"/>
  <c r="E402" i="2"/>
  <c r="F401" i="2"/>
  <c r="E401" i="2"/>
  <c r="F400" i="2"/>
  <c r="E400" i="2"/>
  <c r="F399" i="2"/>
  <c r="E399" i="2"/>
  <c r="F398" i="2"/>
  <c r="E398" i="2"/>
  <c r="F397" i="2"/>
  <c r="E397" i="2"/>
  <c r="F396" i="2"/>
  <c r="E396" i="2"/>
  <c r="F395" i="2"/>
  <c r="E395" i="2"/>
  <c r="F394" i="2"/>
  <c r="E394" i="2"/>
  <c r="F393" i="2"/>
  <c r="E393" i="2"/>
  <c r="F392" i="2"/>
  <c r="E392" i="2"/>
  <c r="F391" i="2"/>
  <c r="E391" i="2"/>
  <c r="F390" i="2"/>
  <c r="E390" i="2"/>
  <c r="F389" i="2"/>
  <c r="E389" i="2"/>
  <c r="F388" i="2"/>
  <c r="E388" i="2"/>
  <c r="F387" i="2"/>
  <c r="E387" i="2"/>
  <c r="F386" i="2"/>
  <c r="E386" i="2"/>
  <c r="F385" i="2"/>
  <c r="E385" i="2"/>
  <c r="F384" i="2"/>
  <c r="E384" i="2"/>
  <c r="F383" i="2"/>
  <c r="E383" i="2"/>
  <c r="F382" i="2"/>
  <c r="E382" i="2"/>
  <c r="F381" i="2"/>
  <c r="E381" i="2"/>
  <c r="F380" i="2"/>
  <c r="E380" i="2"/>
  <c r="F379" i="2"/>
  <c r="E379" i="2"/>
  <c r="F378" i="2"/>
  <c r="E378" i="2"/>
  <c r="F377" i="2"/>
  <c r="E377" i="2"/>
  <c r="F376" i="2"/>
  <c r="E376" i="2"/>
  <c r="F375" i="2"/>
  <c r="E375" i="2"/>
  <c r="F374" i="2"/>
  <c r="E374" i="2"/>
  <c r="F373" i="2"/>
  <c r="E373" i="2"/>
  <c r="F372" i="2"/>
  <c r="E372" i="2"/>
  <c r="F371" i="2"/>
  <c r="E371" i="2"/>
  <c r="F370" i="2"/>
  <c r="E370" i="2"/>
  <c r="F369" i="2"/>
  <c r="E369" i="2"/>
  <c r="F368" i="2"/>
  <c r="E368" i="2"/>
  <c r="F367" i="2"/>
  <c r="E367" i="2"/>
  <c r="F366" i="2"/>
  <c r="E366" i="2"/>
  <c r="F365" i="2"/>
  <c r="E365" i="2"/>
  <c r="F364" i="2"/>
  <c r="E364" i="2"/>
  <c r="F363" i="2"/>
  <c r="E363" i="2"/>
  <c r="F362" i="2"/>
  <c r="E362" i="2"/>
  <c r="F361" i="2"/>
  <c r="E361" i="2"/>
  <c r="F360" i="2"/>
  <c r="E360" i="2"/>
  <c r="F359" i="2"/>
  <c r="E359" i="2"/>
  <c r="F358" i="2"/>
  <c r="E358" i="2"/>
  <c r="F357" i="2"/>
  <c r="E357" i="2"/>
  <c r="F356" i="2"/>
  <c r="E356" i="2"/>
  <c r="F355" i="2"/>
  <c r="E355" i="2"/>
  <c r="F354" i="2"/>
  <c r="E354" i="2"/>
  <c r="F353" i="2"/>
  <c r="E353" i="2"/>
  <c r="F352" i="2"/>
  <c r="E352" i="2"/>
  <c r="F351" i="2"/>
  <c r="E351" i="2"/>
  <c r="F350" i="2"/>
  <c r="E350" i="2"/>
  <c r="F349" i="2"/>
  <c r="E349" i="2"/>
  <c r="F348" i="2"/>
  <c r="E348" i="2"/>
  <c r="F347" i="2"/>
  <c r="E347" i="2"/>
  <c r="F346" i="2"/>
  <c r="E346" i="2"/>
  <c r="F345" i="2"/>
  <c r="E345" i="2"/>
  <c r="F344" i="2"/>
  <c r="E344" i="2"/>
  <c r="F343" i="2"/>
  <c r="E343" i="2"/>
  <c r="F342" i="2"/>
  <c r="E342" i="2"/>
  <c r="F341" i="2"/>
  <c r="E341" i="2"/>
  <c r="F340" i="2"/>
  <c r="E340" i="2"/>
  <c r="F339" i="2"/>
  <c r="E339" i="2"/>
  <c r="F338" i="2"/>
  <c r="E338" i="2"/>
  <c r="F337" i="2"/>
  <c r="E337" i="2"/>
  <c r="F336" i="2"/>
  <c r="E336" i="2"/>
  <c r="F335" i="2"/>
  <c r="E335" i="2"/>
  <c r="F334" i="2"/>
  <c r="E334" i="2"/>
  <c r="F333" i="2"/>
  <c r="E333" i="2"/>
  <c r="F332" i="2"/>
  <c r="E332" i="2"/>
  <c r="F331" i="2"/>
  <c r="E331" i="2"/>
  <c r="F330" i="2"/>
  <c r="E330" i="2"/>
  <c r="F329" i="2"/>
  <c r="E329" i="2"/>
  <c r="F328" i="2"/>
  <c r="E328" i="2"/>
  <c r="F327" i="2"/>
  <c r="E327" i="2"/>
  <c r="F326" i="2"/>
  <c r="E326" i="2"/>
  <c r="F325" i="2"/>
  <c r="E325" i="2"/>
  <c r="F324" i="2"/>
  <c r="E324" i="2"/>
  <c r="F323" i="2"/>
  <c r="E323" i="2"/>
  <c r="F322" i="2"/>
  <c r="E322" i="2"/>
  <c r="F321" i="2"/>
  <c r="E321" i="2"/>
  <c r="F320" i="2"/>
  <c r="E320" i="2"/>
  <c r="F319" i="2"/>
  <c r="E319" i="2"/>
  <c r="F318" i="2"/>
  <c r="E318" i="2"/>
  <c r="F317" i="2"/>
  <c r="E317" i="2"/>
  <c r="F316" i="2"/>
  <c r="E316" i="2"/>
  <c r="F315" i="2"/>
  <c r="E315" i="2"/>
  <c r="F314" i="2"/>
  <c r="E314" i="2"/>
  <c r="F313" i="2"/>
  <c r="E313" i="2"/>
  <c r="F312" i="2"/>
  <c r="E312" i="2"/>
  <c r="F311" i="2"/>
  <c r="E311" i="2"/>
  <c r="F310" i="2"/>
  <c r="E310" i="2"/>
  <c r="F309" i="2"/>
  <c r="E309" i="2"/>
  <c r="F308" i="2"/>
  <c r="E308" i="2"/>
  <c r="F307" i="2"/>
  <c r="E307" i="2"/>
  <c r="F306" i="2"/>
  <c r="E306" i="2"/>
  <c r="F305" i="2"/>
  <c r="E305" i="2"/>
  <c r="F304" i="2"/>
  <c r="E304" i="2"/>
  <c r="F303" i="2"/>
  <c r="E303" i="2"/>
  <c r="F302" i="2"/>
  <c r="E302" i="2"/>
  <c r="F301" i="2"/>
  <c r="E301" i="2"/>
  <c r="F300" i="2"/>
  <c r="E300" i="2"/>
  <c r="F299" i="2"/>
  <c r="E299" i="2"/>
  <c r="F298" i="2"/>
  <c r="E298" i="2"/>
  <c r="F297" i="2"/>
  <c r="E297" i="2"/>
  <c r="F296" i="2"/>
  <c r="E296" i="2"/>
  <c r="F295" i="2"/>
  <c r="E295" i="2"/>
  <c r="F294" i="2"/>
  <c r="E294" i="2"/>
  <c r="F292" i="2"/>
  <c r="E292" i="2"/>
  <c r="F291" i="2"/>
  <c r="E291" i="2"/>
  <c r="F290" i="2"/>
  <c r="E290" i="2"/>
  <c r="F289" i="2"/>
  <c r="E289" i="2"/>
  <c r="F288" i="2"/>
  <c r="E288" i="2"/>
  <c r="F287" i="2"/>
  <c r="E287" i="2"/>
  <c r="F286" i="2"/>
  <c r="E286" i="2"/>
  <c r="F285" i="2"/>
  <c r="E285" i="2"/>
  <c r="F284" i="2"/>
  <c r="E284" i="2"/>
  <c r="F283" i="2"/>
  <c r="E283" i="2"/>
  <c r="F282" i="2"/>
  <c r="E282" i="2"/>
  <c r="F281" i="2"/>
  <c r="E281" i="2"/>
  <c r="F280" i="2"/>
  <c r="E280" i="2"/>
  <c r="F279" i="2"/>
  <c r="E279" i="2"/>
  <c r="F278" i="2"/>
  <c r="E278" i="2"/>
  <c r="F277" i="2"/>
  <c r="E277" i="2"/>
  <c r="F276" i="2"/>
  <c r="E276" i="2"/>
  <c r="F275" i="2"/>
  <c r="E275" i="2"/>
  <c r="F274" i="2"/>
  <c r="E274" i="2"/>
  <c r="F273" i="2"/>
  <c r="E273" i="2"/>
  <c r="F272" i="2"/>
  <c r="E272" i="2"/>
  <c r="F271" i="2"/>
  <c r="E271" i="2"/>
  <c r="F270" i="2"/>
  <c r="E270" i="2"/>
  <c r="F269" i="2"/>
  <c r="E269" i="2"/>
  <c r="F268" i="2"/>
  <c r="E268" i="2"/>
  <c r="F267" i="2"/>
  <c r="E267" i="2"/>
  <c r="F266" i="2"/>
  <c r="E266" i="2"/>
  <c r="F265" i="2"/>
  <c r="E265" i="2"/>
  <c r="F264" i="2"/>
  <c r="E264" i="2"/>
  <c r="F263" i="2"/>
  <c r="E263" i="2"/>
  <c r="F262" i="2"/>
  <c r="E262" i="2"/>
  <c r="F261" i="2"/>
  <c r="E261" i="2"/>
  <c r="F260" i="2"/>
  <c r="E260" i="2"/>
  <c r="F259" i="2"/>
  <c r="E259" i="2"/>
  <c r="F258" i="2"/>
  <c r="E258" i="2"/>
  <c r="F257" i="2"/>
  <c r="E257" i="2"/>
  <c r="F256" i="2"/>
  <c r="E256" i="2"/>
  <c r="F255" i="2"/>
  <c r="E255" i="2"/>
  <c r="F254" i="2"/>
  <c r="E254" i="2"/>
  <c r="F253" i="2"/>
  <c r="E253" i="2"/>
  <c r="F252" i="2"/>
  <c r="E252" i="2"/>
  <c r="F251" i="2"/>
  <c r="E251" i="2"/>
  <c r="F250" i="2"/>
  <c r="E250" i="2"/>
  <c r="F249" i="2"/>
  <c r="E249" i="2"/>
  <c r="F248" i="2"/>
  <c r="E248" i="2"/>
  <c r="F247" i="2"/>
  <c r="E247" i="2"/>
  <c r="F246" i="2"/>
  <c r="E246" i="2"/>
  <c r="F245" i="2"/>
  <c r="E245" i="2"/>
  <c r="F244" i="2"/>
  <c r="E244" i="2"/>
  <c r="F243" i="2"/>
  <c r="E243" i="2"/>
  <c r="F242" i="2"/>
  <c r="E242" i="2"/>
  <c r="F241" i="2"/>
  <c r="E241" i="2"/>
  <c r="F240" i="2"/>
  <c r="E240" i="2"/>
  <c r="F239" i="2"/>
  <c r="E239" i="2"/>
  <c r="F238" i="2"/>
  <c r="E238" i="2"/>
  <c r="F237" i="2"/>
  <c r="E237" i="2"/>
  <c r="F236" i="2"/>
  <c r="E236" i="2"/>
  <c r="F235" i="2"/>
  <c r="E235" i="2"/>
  <c r="F234" i="2"/>
  <c r="E234" i="2"/>
  <c r="F233" i="2"/>
  <c r="E233" i="2"/>
  <c r="F232" i="2"/>
  <c r="E232" i="2"/>
  <c r="F231" i="2"/>
  <c r="E231" i="2"/>
  <c r="F230" i="2"/>
  <c r="E230" i="2"/>
  <c r="F229" i="2"/>
  <c r="E229" i="2"/>
  <c r="F228" i="2"/>
  <c r="E228" i="2"/>
  <c r="F227" i="2"/>
  <c r="E227" i="2"/>
  <c r="F226" i="2"/>
  <c r="E226" i="2"/>
  <c r="F225" i="2"/>
  <c r="E225" i="2"/>
  <c r="F224" i="2"/>
  <c r="E224" i="2"/>
  <c r="F223" i="2"/>
  <c r="E223" i="2"/>
  <c r="F222" i="2"/>
  <c r="E222" i="2"/>
  <c r="F221" i="2"/>
  <c r="E221" i="2"/>
  <c r="F220" i="2"/>
  <c r="E220" i="2"/>
  <c r="F219" i="2"/>
  <c r="E219" i="2"/>
  <c r="F218" i="2"/>
  <c r="E218" i="2"/>
  <c r="F217" i="2"/>
  <c r="E217" i="2"/>
  <c r="F216" i="2"/>
  <c r="E216" i="2"/>
  <c r="F215" i="2"/>
  <c r="E215" i="2"/>
  <c r="F214" i="2"/>
  <c r="E214" i="2"/>
  <c r="F213" i="2"/>
  <c r="E213" i="2"/>
  <c r="F212" i="2"/>
  <c r="E212" i="2"/>
  <c r="F211" i="2"/>
  <c r="E211" i="2"/>
  <c r="F210" i="2"/>
  <c r="E210" i="2"/>
  <c r="F209" i="2"/>
  <c r="E209" i="2"/>
  <c r="F208" i="2"/>
  <c r="E208" i="2"/>
  <c r="F207" i="2"/>
  <c r="E207" i="2"/>
  <c r="F206" i="2"/>
  <c r="E206" i="2"/>
  <c r="F205" i="2"/>
  <c r="E205" i="2"/>
  <c r="F204" i="2"/>
  <c r="E204" i="2"/>
  <c r="F203" i="2"/>
  <c r="E203" i="2"/>
  <c r="F202" i="2"/>
  <c r="E202" i="2"/>
  <c r="F201" i="2"/>
  <c r="E201" i="2"/>
  <c r="F200" i="2"/>
  <c r="E200" i="2"/>
  <c r="F199" i="2"/>
  <c r="E199" i="2"/>
  <c r="F198" i="2"/>
  <c r="E198" i="2"/>
  <c r="F197" i="2"/>
  <c r="E197" i="2"/>
  <c r="F196" i="2"/>
  <c r="E196" i="2"/>
  <c r="H195" i="2"/>
  <c r="F195" i="2"/>
  <c r="E195" i="2"/>
  <c r="F194" i="2"/>
  <c r="E194" i="2"/>
  <c r="F193" i="2"/>
  <c r="E193" i="2"/>
  <c r="H192" i="2"/>
  <c r="F192" i="2"/>
  <c r="E192" i="2"/>
  <c r="H191" i="2"/>
  <c r="F191" i="2"/>
  <c r="E191" i="2"/>
  <c r="F190" i="2"/>
  <c r="E190" i="2"/>
  <c r="H189" i="2"/>
  <c r="F189" i="2"/>
  <c r="E189" i="2"/>
  <c r="F188" i="2"/>
  <c r="E188" i="2"/>
  <c r="F187" i="2"/>
  <c r="E187" i="2"/>
  <c r="F186" i="2"/>
  <c r="E186" i="2"/>
  <c r="F185" i="2"/>
  <c r="E185" i="2"/>
  <c r="F184" i="2"/>
  <c r="E184" i="2"/>
  <c r="F183" i="2"/>
  <c r="E183" i="2"/>
  <c r="H182" i="2"/>
  <c r="F182" i="2"/>
  <c r="E182" i="2"/>
  <c r="H181" i="2"/>
  <c r="F181" i="2"/>
  <c r="E181" i="2"/>
  <c r="H180" i="2"/>
  <c r="F180" i="2"/>
  <c r="E180" i="2"/>
  <c r="F179" i="2"/>
  <c r="E179" i="2"/>
  <c r="F178" i="2"/>
  <c r="E178" i="2"/>
  <c r="F177" i="2"/>
  <c r="E177" i="2"/>
  <c r="F176" i="2"/>
  <c r="E176" i="2"/>
  <c r="F175" i="2"/>
  <c r="E175" i="2"/>
  <c r="F174" i="2"/>
  <c r="E174" i="2"/>
  <c r="F173" i="2"/>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E160" i="2"/>
  <c r="F159" i="2"/>
  <c r="E159" i="2"/>
  <c r="F158" i="2"/>
  <c r="E158" i="2"/>
  <c r="F157" i="2"/>
  <c r="E157" i="2"/>
  <c r="F156" i="2"/>
  <c r="E156" i="2"/>
  <c r="F155" i="2"/>
  <c r="E155" i="2"/>
  <c r="F154" i="2"/>
  <c r="E154" i="2"/>
  <c r="F153" i="2"/>
  <c r="E153" i="2"/>
  <c r="F152" i="2"/>
  <c r="E152" i="2"/>
  <c r="F151" i="2"/>
  <c r="E151" i="2"/>
  <c r="F150" i="2"/>
  <c r="E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F135" i="2"/>
  <c r="E135" i="2"/>
  <c r="F134" i="2"/>
  <c r="E134" i="2"/>
  <c r="F133" i="2"/>
  <c r="E133" i="2"/>
  <c r="F132" i="2"/>
  <c r="E132" i="2"/>
  <c r="F131" i="2"/>
  <c r="E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F112" i="2"/>
  <c r="E112" i="2"/>
  <c r="F111" i="2"/>
  <c r="E111" i="2"/>
  <c r="F110" i="2"/>
  <c r="E110" i="2"/>
  <c r="F109" i="2"/>
  <c r="E109" i="2"/>
  <c r="F108" i="2"/>
  <c r="E108" i="2"/>
  <c r="F107" i="2"/>
  <c r="E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F89" i="2"/>
  <c r="E89" i="2"/>
  <c r="F88" i="2"/>
  <c r="E88" i="2"/>
  <c r="F87" i="2"/>
  <c r="E87" i="2"/>
  <c r="F86" i="2"/>
  <c r="E86" i="2"/>
  <c r="F85" i="2"/>
  <c r="E85" i="2"/>
  <c r="F84" i="2"/>
  <c r="E84" i="2"/>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F68" i="2"/>
  <c r="E68" i="2"/>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F12" i="2"/>
  <c r="E12" i="2"/>
  <c r="F11" i="2"/>
  <c r="E11" i="2"/>
  <c r="F10" i="2"/>
  <c r="E10" i="2"/>
  <c r="F9" i="2"/>
  <c r="E9" i="2"/>
  <c r="F8" i="2"/>
  <c r="E8" i="2"/>
  <c r="F7" i="2"/>
  <c r="E7" i="2"/>
  <c r="F6" i="2"/>
  <c r="E6" i="2"/>
  <c r="F5" i="2"/>
  <c r="E5" i="2"/>
  <c r="F4" i="2"/>
  <c r="E4" i="2"/>
  <c r="F3" i="2"/>
  <c r="E3" i="2"/>
  <c r="F2" i="2"/>
  <c r="E2" i="2"/>
  <c r="E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H158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tc={8FFF51B8-4D7A-4B1D-821B-D4A46D7BAE90}</author>
    <author>tc={CC31DDA4-5247-44A5-AE9E-D934D568CB39}</author>
    <author>tc={A82D2DC5-5449-458A-9DE4-5A0ED90003F9}</author>
    <author>tc={DE50EB0D-E38B-4D46-BF1D-08FE12F0D71B}</author>
    <author>tc={B54E77F2-B19F-4445-BBF1-AE0201139B94}</author>
    <author>tc={8A17DB99-0630-49C8-A7BD-5498E2F0BA0E}</author>
    <author>tc={338B7145-8DE0-4855-AE86-171285C587AF}</author>
    <author>tc={AE7B9CD0-B816-4204-BF05-090F94B06D9E}</author>
    <author>Laura Montanyà</author>
    <author>tc={CA788C1D-FCEF-4AEE-93E6-2B4D51DF1AB9}</author>
    <author>tc={A2B21E25-7D1D-43D1-9108-22FB601E2810}</author>
    <author>tc={5D04AC65-56D3-41ED-8C0E-8D52BD9C1C24}</author>
  </authors>
  <commentList>
    <comment ref="C287"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 Perello ja ens ompliràs les dades d'aquest programa. Gràcies!</t>
        </r>
      </text>
    </comment>
    <comment ref="C31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@Joana Poch pensa a posar-hi una partida d'assegurances que ens repercuteixen els veins de l'escala de la plaça sant antoni on hi teniu el vostre local. Mentre no hi hagi ningú allà seguirà sent de la vostra àrea.
Reply:
    Hola. Tinc entès que aquest local el faran servir els de l'arxiu com a magatzem. @Laura Montanyà t'ho acabo de confirmar aquest matí. Merci</t>
        </r>
      </text>
    </comment>
    <comment ref="D320"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@Joana Poch hauries de classificar la despesa amb el número corresponent. Tens dues fulles més en aquest excel on hi ha les diferents classif.
Reply:
    fet</t>
        </r>
      </text>
    </comment>
    <comment ref="C457"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@Regidoria de Salut ja ens ompliràs les dades d'aquest programa. Gràcies!</t>
        </r>
      </text>
    </comment>
    <comment ref="C489"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@Mar López ja ens ompliràs les dades d'aquest programa. Gràcies!</t>
        </r>
      </text>
    </comment>
    <comment ref="C689"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@Roser Oliva ja ens ompliràs les dades d'aquest programa. Gràcies!</t>
        </r>
      </text>
    </comment>
    <comment ref="H704"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aquesta partida de Joventut hi ha inclosos 9.000,00€ per les activitats de prevenció de la violència de gènere a 4t d'ESO als centres de secundària que s'haurien de passar a una de les partides de l'àrea d'Igualtat. Als 7.000,00€ que quedarien s'hi sumarien 3.000,00€ més.</t>
        </r>
      </text>
    </comment>
    <comment ref="H730"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@Daniel Esqué Vidal Dani, ens hem trobat amb canvi a 2000€, t'ho ha indicat algú???
Reply:
    @Maria Assumpta Pijuan Tarragó així ho vaig trobar, entenc que si no ho heu posat valtres hi han fet des de serveis municipals</t>
        </r>
      </text>
    </comment>
    <comment ref="H794" authorId="8" shapeId="0" xr:uid="{00000000-0006-0000-0100-000009000000}">
      <text>
        <r>
          <rPr>
            <b/>
            <sz val="9"/>
            <color indexed="81"/>
            <rFont val="Tahoma"/>
            <family val="2"/>
          </rPr>
          <t>Laura Montanyà:</t>
        </r>
        <r>
          <rPr>
            <sz val="9"/>
            <color indexed="81"/>
            <rFont val="Tahoma"/>
            <family val="2"/>
          </rPr>
          <t xml:space="preserve">
DESP AFECTADES INGRESSOS PARTIDA 4508034 Subv. per programacions escolars d'arts escèniques i música GENCAT (3963 EUR)
</t>
        </r>
      </text>
    </comment>
    <comment ref="C1139" authorId="9" shapeId="0" xr:uid="{00000000-0006-0000-01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@Antoni Romeo i Mateu aquestes dades de la piscina coberta s'haurien de revisar, oi?
Reply:
    De la piscina coberta s'ha de revisar tot, però jo no se massa de que va. 
hI entre varis departaments</t>
        </r>
      </text>
    </comment>
    <comment ref="H1208"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@Montse Garrido L'AD futura és de 7.377,50 euros. El crèdit a la partida és insuficient, comprova el contracte</t>
        </r>
      </text>
    </comment>
    <comment ref="H1255" authorId="11" shapeId="0" xr:uid="{00000000-0006-0000-01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@Montse Garrido L'AD futura és de 7.377,50 euros. El crèdit a la partida és insuficient, comprova el contracte</t>
        </r>
      </text>
    </comment>
  </commentList>
</comments>
</file>

<file path=xl/sharedStrings.xml><?xml version="1.0" encoding="utf-8"?>
<sst xmlns="http://schemas.openxmlformats.org/spreadsheetml/2006/main" count="3628" uniqueCount="809">
  <si>
    <t>Org.</t>
  </si>
  <si>
    <t>CAP</t>
  </si>
  <si>
    <t>Econ.</t>
  </si>
  <si>
    <t>Descripció</t>
  </si>
  <si>
    <t xml:space="preserve"> CRÈDITS </t>
  </si>
  <si>
    <t>IBI Rústica</t>
  </si>
  <si>
    <t>IBI Urbana</t>
  </si>
  <si>
    <t>IBI BICES</t>
  </si>
  <si>
    <t>Impost sobre vehicles de tracció mecànica</t>
  </si>
  <si>
    <t>Impost activitats econòmiques</t>
  </si>
  <si>
    <t>I.A.E. Hisenda</t>
  </si>
  <si>
    <t>Impost construccions instal·lacions i obres</t>
  </si>
  <si>
    <t>Taxa recollida d'escombraries</t>
  </si>
  <si>
    <t>Taxa serveis fúnebres</t>
  </si>
  <si>
    <t>Matrícules escola de música</t>
  </si>
  <si>
    <t>Quotes escola de música</t>
  </si>
  <si>
    <t>Taxa poliesportiu municipal</t>
  </si>
  <si>
    <t>Taxa piscina Altet i Claravalls</t>
  </si>
  <si>
    <t>Targetes bus urbà</t>
  </si>
  <si>
    <t>Taxa nínxols cementiri</t>
  </si>
  <si>
    <t>Taxa casaments i celebracions</t>
  </si>
  <si>
    <t>Taxa conservació elements comuns cementiri</t>
  </si>
  <si>
    <t>Taxa llicències urbanístiques</t>
  </si>
  <si>
    <t>Taxa llicències habitabilitat i primera ocupació</t>
  </si>
  <si>
    <t>Taxa expedició documents, anuncis i notificacions</t>
  </si>
  <si>
    <t>Taxa retirada vehicles via pública</t>
  </si>
  <si>
    <t>Taxa llicència taxi</t>
  </si>
  <si>
    <t>Taxa obertura establiment</t>
  </si>
  <si>
    <t>Cànon estació d'autobusos</t>
  </si>
  <si>
    <t>Taxa reserva aparcament entrada vehicles</t>
  </si>
  <si>
    <t>O.V.P. Companyies elèctriques</t>
  </si>
  <si>
    <t>O.V.P Companyies gas</t>
  </si>
  <si>
    <t>O.V.P. Antenes centre entitats</t>
  </si>
  <si>
    <t>O.V.P. Antenes farinera Balcells</t>
  </si>
  <si>
    <t>Taxa per utilització privativa o aprofitament especial antenes Sant Eloi</t>
  </si>
  <si>
    <t>Taxa obertura via pública per obres</t>
  </si>
  <si>
    <t>OVP Terrasses</t>
  </si>
  <si>
    <t xml:space="preserve">OVP Bar Festes </t>
  </si>
  <si>
    <t>Compensació companyia Telefónica España SA</t>
  </si>
  <si>
    <t>Taxa ocupació càmping</t>
  </si>
  <si>
    <t>Taxa utilització sala biblioteca</t>
  </si>
  <si>
    <t>Taxa utilització bugs d'assaig</t>
  </si>
  <si>
    <t>OVP Mercaderies</t>
  </si>
  <si>
    <t>OVP Venda no Sedentària (Mercat)</t>
  </si>
  <si>
    <t>OVP Activitats de Lleure</t>
  </si>
  <si>
    <t>OVP Tanques i Bastides</t>
  </si>
  <si>
    <t>OVP Fira del Teatre</t>
  </si>
  <si>
    <t>Utilització Sala de Cultura</t>
  </si>
  <si>
    <t>Taxa utilització Ateneu</t>
  </si>
  <si>
    <t>Taxa utilització mercat</t>
  </si>
  <si>
    <t>Altres taxes O.V.P del domini públic</t>
  </si>
  <si>
    <t>Filmacions Cal Trepat</t>
  </si>
  <si>
    <t>Taxa utilització sala polivalent Oficina Jove de l'Urgell</t>
  </si>
  <si>
    <t>Serveis assistencials</t>
  </si>
  <si>
    <t>Cursos La Solana</t>
  </si>
  <si>
    <t>Assegurança Llar la Pau</t>
  </si>
  <si>
    <t>Material escolar Llar La Pau</t>
  </si>
  <si>
    <t>Servei menjador Llar La Pau</t>
  </si>
  <si>
    <t>Matrícula i quotes Llar El Niu</t>
  </si>
  <si>
    <t>Assegurança Llar El Niu</t>
  </si>
  <si>
    <t>Material escolar llar El Niu</t>
  </si>
  <si>
    <t>Servei menjador Llar El Niu</t>
  </si>
  <si>
    <t>Matrícula i quotes Llar La Pau</t>
  </si>
  <si>
    <t>Serveis educatius.</t>
  </si>
  <si>
    <t>Serveis esportius</t>
  </si>
  <si>
    <t>Preus públics piscines Tàrrega.</t>
  </si>
  <si>
    <t>Entrades museus, exposicions, espectacles Trepat</t>
  </si>
  <si>
    <t>Entrades museus, exposicions, espectacles M.Comarcal</t>
  </si>
  <si>
    <t>Pàrquing Av. Catalunya</t>
  </si>
  <si>
    <t>Entrades Teatre</t>
  </si>
  <si>
    <t>Música i concerts</t>
  </si>
  <si>
    <t>Parc de Nadal</t>
  </si>
  <si>
    <t>Fira CóC</t>
  </si>
  <si>
    <t>Fira Artistes i Artesans</t>
  </si>
  <si>
    <t>Fira Medi Ambient</t>
  </si>
  <si>
    <t>Altres Fires</t>
  </si>
  <si>
    <t>Publicitat Radio TV</t>
  </si>
  <si>
    <t>Publicitat Festa Major</t>
  </si>
  <si>
    <t>Publicitat Actes culturals</t>
  </si>
  <si>
    <t>Activitats de Joventut</t>
  </si>
  <si>
    <t>ACA, gestió depuradora</t>
  </si>
  <si>
    <t>Altres preus publics CEEI Cal Trepat</t>
  </si>
  <si>
    <t>Venda figures goma bestiari local</t>
  </si>
  <si>
    <t>Fira vehicles ocasió</t>
  </si>
  <si>
    <t>Venda llibres Trepat</t>
  </si>
  <si>
    <t>Exposicions temporals</t>
  </si>
  <si>
    <t>Venda llibres Museu Comarcal</t>
  </si>
  <si>
    <t>Venda llibres polítiques d'igualtat</t>
  </si>
  <si>
    <t>Altres preus públics.</t>
  </si>
  <si>
    <t>Venda Albades</t>
  </si>
  <si>
    <t>Multes Infraccions Urbanístiques</t>
  </si>
  <si>
    <t>Multes trànsit</t>
  </si>
  <si>
    <t>Multes civisme</t>
  </si>
  <si>
    <t>Recàrrecs apremi</t>
  </si>
  <si>
    <t>Interessos demora</t>
  </si>
  <si>
    <t xml:space="preserve">Indemnitzacio assegurança </t>
  </si>
  <si>
    <t xml:space="preserve">Activitats hàbits saludables </t>
  </si>
  <si>
    <t>Recursos eventuals / imprevistos</t>
  </si>
  <si>
    <t>Costes</t>
  </si>
  <si>
    <t>Energia antenes Renfe i Sant Eloi</t>
  </si>
  <si>
    <t>Execucions Subsidiàries</t>
  </si>
  <si>
    <t>Altres ingressos diversos Llars</t>
  </si>
  <si>
    <t>Altres ingressos diversos Trepat</t>
  </si>
  <si>
    <t>Altres ingressos diversos Museu comarcal</t>
  </si>
  <si>
    <t>Altres ingressos diversos Escola música</t>
  </si>
  <si>
    <t>Altres ingressos diversos subvencions</t>
  </si>
  <si>
    <t>Fons Cooperació Estatal</t>
  </si>
  <si>
    <t>Compensacions Estatals</t>
  </si>
  <si>
    <t>Compensació per beneficis fiscals</t>
  </si>
  <si>
    <t>Subv. Violència contra la dona</t>
  </si>
  <si>
    <t>Subv. Subtran</t>
  </si>
  <si>
    <t>Subv. Teatre Ateneu activitats</t>
  </si>
  <si>
    <t>Fons Cooperació Generalitat de Catalunya</t>
  </si>
  <si>
    <t>Subv. Oficina Jove de l'Urgell</t>
  </si>
  <si>
    <t xml:space="preserve">Subv. Escola Música Ensenyament </t>
  </si>
  <si>
    <t>Pla Educatiu Entorn</t>
  </si>
  <si>
    <t>Subv. GENCAT Llar infants la pau</t>
  </si>
  <si>
    <t>Subv. GENCAT Llar infants el niu</t>
  </si>
  <si>
    <t>Justicia subvenció Jutjat</t>
  </si>
  <si>
    <t>Oficina habitatge</t>
  </si>
  <si>
    <t>Retorn Brossa Orgànica GENCAT</t>
  </si>
  <si>
    <t>Subv. Consultoris mèdics. GENCAT</t>
  </si>
  <si>
    <t>Subv. per programacions escolars d'arts escèniques i música GENCAT</t>
  </si>
  <si>
    <t xml:space="preserve">Subv. Àmbit de la salut </t>
  </si>
  <si>
    <t>Subv. Despeses corrents arranjament de camins de titularitat dels ens locals, juliol 2021-desembre 2022.</t>
  </si>
  <si>
    <t>Subv. Igualtat DDL</t>
  </si>
  <si>
    <t xml:space="preserve">Subv. Punt GlobaLleida </t>
  </si>
  <si>
    <t>Subvenció Pla Culturals Ens Locals IEI</t>
  </si>
  <si>
    <t>Conveni activitats firals</t>
  </si>
  <si>
    <t>Subv. Pla local joventut CCU</t>
  </si>
  <si>
    <t>Subv. Punt atenció LGTBI CCU</t>
  </si>
  <si>
    <t>Subv. Musiquem la comarca CCU</t>
  </si>
  <si>
    <t>Subv. Acció social infància CCU</t>
  </si>
  <si>
    <t>Subv. Parc de Nadal Consorci residus Urgell</t>
  </si>
  <si>
    <t>Patrocinis Parc de Nadal</t>
  </si>
  <si>
    <t>Arrendament de Finques</t>
  </si>
  <si>
    <t>Antenes Claravalls</t>
  </si>
  <si>
    <t>Antenes Santa Maria Montmagastrell</t>
  </si>
  <si>
    <t>Lloguer espais Viver d'Empreses</t>
  </si>
  <si>
    <t>Altres rendes de béns immobles - Dones Arrel C/ Plana 3r 2a Bloc 2 Esc A</t>
  </si>
  <si>
    <t>Concessió demanial piscina coberta</t>
  </si>
  <si>
    <t>Concessió bar i quioscos</t>
  </si>
  <si>
    <t>Cànon Estacionament Zona Blava</t>
  </si>
  <si>
    <t xml:space="preserve">Concessió aigua SOREA </t>
  </si>
  <si>
    <t>Concessió Clavegueram SOREA</t>
  </si>
  <si>
    <t>Abocador comarcal</t>
  </si>
  <si>
    <t>Instal.lació Fotovoltaica</t>
  </si>
  <si>
    <t>Producció energia plaques solars</t>
  </si>
  <si>
    <t xml:space="preserve">Alienació de solars </t>
  </si>
  <si>
    <t>Subv. Eficiència energètica equipaments municipals (Next Generation)</t>
  </si>
  <si>
    <t>Subv. Renovació i modernització enllumenat públic (Next generation)</t>
  </si>
  <si>
    <t>Subv. Eficiència energètica llars (Next Generation)</t>
  </si>
  <si>
    <t>Subv. Punts de recàrrega vehicles elèctrics</t>
  </si>
  <si>
    <t>Subvenció 1,5% cultual Torreons Sant Eloi (Fase 2)</t>
  </si>
  <si>
    <t>Subv. Accessibilitat equipaments municipals (Next Generation )</t>
  </si>
  <si>
    <t>Subv. Manta piscina coberta i eficiència energètica</t>
  </si>
  <si>
    <t xml:space="preserve">Subv. Generalitat llibres </t>
  </si>
  <si>
    <t xml:space="preserve">ACA Reposició i millores depuradora </t>
  </si>
  <si>
    <t xml:space="preserve">Subv. Pla de cooperació municipal </t>
  </si>
  <si>
    <t>Conveni Endesa SUD-17</t>
  </si>
  <si>
    <t>Préstecs rebuts a llarg termini d’ens de fora del sector públic</t>
  </si>
  <si>
    <t>Prog.</t>
  </si>
  <si>
    <t>progr</t>
  </si>
  <si>
    <t>CONCAT</t>
  </si>
  <si>
    <t>ec</t>
  </si>
  <si>
    <t>CRÈDITS</t>
  </si>
  <si>
    <t>01100</t>
  </si>
  <si>
    <t>Interessos</t>
  </si>
  <si>
    <t>Interessos préstec refinançament Caixabank 2019</t>
  </si>
  <si>
    <t>Interessos préstec 50.000 elements de transport Caixabank 2019</t>
  </si>
  <si>
    <t>Interessos préstec 272.000 piscina coberta Caixabank 2020</t>
  </si>
  <si>
    <t>Interessos prèstec RESIDENCIA TREPAT Caixabank 2021</t>
  </si>
  <si>
    <t>Interessos prèstec 109.000 caldera/escombradora BSAB 2021</t>
  </si>
  <si>
    <t>Interessos pòlissa de crèdit</t>
  </si>
  <si>
    <t>BBVA Refinançament</t>
  </si>
  <si>
    <t>Banc Santander 2007</t>
  </si>
  <si>
    <t>Caja Madrid 2008</t>
  </si>
  <si>
    <t>Caja Madrid 2009</t>
  </si>
  <si>
    <t>Despeses Formalització</t>
  </si>
  <si>
    <t>01102</t>
  </si>
  <si>
    <t>Amortitzacions</t>
  </si>
  <si>
    <t>Amortització prestec refinançament Caixa Banc 2019</t>
  </si>
  <si>
    <t>Amortització préstec 50.000 elements de transport Caixabank 2019</t>
  </si>
  <si>
    <t>Amortització préstec 272.000 piscina coberta Caixabank 2020</t>
  </si>
  <si>
    <t>Amortització prèstec 109.000 caldera/escombradora BSAB 2021</t>
  </si>
  <si>
    <t>Amortització prèstec DA 108 1498033,79 BSAB 2021</t>
  </si>
  <si>
    <t>Amortització BBVA refin 2010</t>
  </si>
  <si>
    <t>Guàrdia Urbana</t>
  </si>
  <si>
    <t>Sous Grup C1</t>
  </si>
  <si>
    <t>Sous Grup C2</t>
  </si>
  <si>
    <t xml:space="preserve">Triennis Funcionaris </t>
  </si>
  <si>
    <t>Complement Destí Personal Funcionari</t>
  </si>
  <si>
    <t>Complement Específic Personal Funcionari</t>
  </si>
  <si>
    <t>Retribucions Bàsiques Personal Laboral Fix</t>
  </si>
  <si>
    <t>Triennis Personal Laboral Fix</t>
  </si>
  <si>
    <t>Hores Extres Personal Laboral Fix</t>
  </si>
  <si>
    <t>Complement Destí Personal Laboral Fix</t>
  </si>
  <si>
    <t>Complement Específic Personal Laboral Fix</t>
  </si>
  <si>
    <t>Retribucions Bàsiques Personal Laboral Temp</t>
  </si>
  <si>
    <t>Triennis laboral temporal</t>
  </si>
  <si>
    <t>Complement Destí Personal Laboral Temporal</t>
  </si>
  <si>
    <t>Complement Específic Personal Laboral Temp</t>
  </si>
  <si>
    <t>Indemnitzacions personal laboral temporal</t>
  </si>
  <si>
    <t>Productivitat Personal Funcionari</t>
  </si>
  <si>
    <t>Productivitat Personal Laboral Fix</t>
  </si>
  <si>
    <t>Gratificació Funcionaris Hores Extra</t>
  </si>
  <si>
    <t>Hores Extres Personal Laboral Temporal</t>
  </si>
  <si>
    <t>Seguretat Social</t>
  </si>
  <si>
    <t>Formació i perfeccionament</t>
  </si>
  <si>
    <t>Arrendament Mitjans de Transport</t>
  </si>
  <si>
    <t>Arrendament equips informàtic</t>
  </si>
  <si>
    <t>Manteniment Edificis i Construccions</t>
  </si>
  <si>
    <t>Manteniment maquinària, instal i utillatge</t>
  </si>
  <si>
    <t>Manteniment Elements de Transport</t>
  </si>
  <si>
    <t>Manteniment mobiliari</t>
  </si>
  <si>
    <t>Manteniment Equips Informàtics</t>
  </si>
  <si>
    <t>guàrdia Urbana</t>
  </si>
  <si>
    <t>Compra de petit material informàtic</t>
  </si>
  <si>
    <t>Material d'oficina</t>
  </si>
  <si>
    <t>Fotocòpies i impressions</t>
  </si>
  <si>
    <t>Subministrament Energia Elèctrica</t>
  </si>
  <si>
    <t>Subministrament aigua</t>
  </si>
  <si>
    <t>Combustible i carburants</t>
  </si>
  <si>
    <t>Vestuari del Personal</t>
  </si>
  <si>
    <t>Material Tècnic</t>
  </si>
  <si>
    <t>COVID Subministrament de productes</t>
  </si>
  <si>
    <t>Serveis de Telecomunicacions</t>
  </si>
  <si>
    <t>Assegurances</t>
  </si>
  <si>
    <t>Custòdia i Dipòsits</t>
  </si>
  <si>
    <t>Altres treballs realitzats per altres empreses i professionals</t>
  </si>
  <si>
    <t>Manteniment programari informàtic</t>
  </si>
  <si>
    <t>Recollida d'animals</t>
  </si>
  <si>
    <t>Dietes del personal no directiu</t>
  </si>
  <si>
    <t>Locomoció del personal no directiu</t>
  </si>
  <si>
    <t>Reforma comissaria</t>
  </si>
  <si>
    <t>Compra Armes</t>
  </si>
  <si>
    <t>Compromisos intervencions via pública - càmeres ciutadania</t>
  </si>
  <si>
    <t>Adquisició equips informàtic</t>
  </si>
  <si>
    <t>Programari informàtic</t>
  </si>
  <si>
    <t>Urbanisme</t>
  </si>
  <si>
    <t>Sous Grup A1</t>
  </si>
  <si>
    <t>urbanisme</t>
  </si>
  <si>
    <t>Tributs Estatals</t>
  </si>
  <si>
    <t>Publicació en diaris oficials</t>
  </si>
  <si>
    <t>Valoracions i Peritatges</t>
  </si>
  <si>
    <t>Estudis i Treballs Tècnics</t>
  </si>
  <si>
    <t>Plaques noms dels carrers</t>
  </si>
  <si>
    <t>Inscripcions registre de la propietat</t>
  </si>
  <si>
    <t>Expropiació per la dignificació de la llera de l'Ondara exp 2017/3598</t>
  </si>
  <si>
    <t xml:space="preserve">Redacció de Projectes </t>
  </si>
  <si>
    <t xml:space="preserve">Conveni Endesa Sud-17 </t>
  </si>
  <si>
    <t>Pressupostos participatius</t>
  </si>
  <si>
    <t>Accessibilitat equipaments municipals (Next Generation )</t>
  </si>
  <si>
    <t>Eficiència energètica equipaments municipals (Next Generation)</t>
  </si>
  <si>
    <t>Habitatge</t>
  </si>
  <si>
    <t>Vies Públiques</t>
  </si>
  <si>
    <t>Arrendament Edificis</t>
  </si>
  <si>
    <t>Manteniment Carrers, Jardins, Camins</t>
  </si>
  <si>
    <t>Manteniment de solars</t>
  </si>
  <si>
    <t>vies Públiques</t>
  </si>
  <si>
    <t>Subministrament Aigua Reg Carrers i Jardins</t>
  </si>
  <si>
    <t>Material de Seguretat</t>
  </si>
  <si>
    <t>Altres despeses diverses</t>
  </si>
  <si>
    <t>Plaça les Bòbiles</t>
  </si>
  <si>
    <t>Accessibilitat carrers (Santa clara, Ramon i cajal, etc) (Next Generation)</t>
  </si>
  <si>
    <t>Enjardinament Rotonda Borges (poligon la canaleta)</t>
  </si>
  <si>
    <t>Pavimentacions</t>
  </si>
  <si>
    <t>Accessiblitat</t>
  </si>
  <si>
    <t>Inversió nova de maquinària, instal·lacions tècniques i utillatge</t>
  </si>
  <si>
    <t>Punts de recàrrega vehicles elèctrics</t>
  </si>
  <si>
    <t xml:space="preserve">Mobiliari </t>
  </si>
  <si>
    <t xml:space="preserve">Inversió il·luminació </t>
  </si>
  <si>
    <t>Elements de transport</t>
  </si>
  <si>
    <t>Clavegueram.</t>
  </si>
  <si>
    <t>Cànon confederación hidrografica del Ebro</t>
  </si>
  <si>
    <t>ACA despeses directes</t>
  </si>
  <si>
    <t>reposicions i millores ACA</t>
  </si>
  <si>
    <t>Proveïment domiciliari d’aigua potable.</t>
  </si>
  <si>
    <t>Consultoria per la intervenció i liquidació del contracte d'aigua</t>
  </si>
  <si>
    <t>Recollida, gestió i tractament de residus.</t>
  </si>
  <si>
    <t>Triturat material reciclat per camins</t>
  </si>
  <si>
    <t>Explotació Deixalleria. Contracte serveis</t>
  </si>
  <si>
    <t>Recollida de Brossa</t>
  </si>
  <si>
    <t>Recollida Brossa Orgànica</t>
  </si>
  <si>
    <t>Recollida Selectiva Càritas</t>
  </si>
  <si>
    <t>Retorn ACR</t>
  </si>
  <si>
    <t>Neteja viària.</t>
  </si>
  <si>
    <t>Arrendament Maquinària, Instal i Estris</t>
  </si>
  <si>
    <t>Cementiri i serveis funeraris</t>
  </si>
  <si>
    <t>Productivitat laboral temporal</t>
  </si>
  <si>
    <t>Enllumenat públic</t>
  </si>
  <si>
    <t>Cànons</t>
  </si>
  <si>
    <t>Renovació i modernització enllumenat públic (Next generation)</t>
  </si>
  <si>
    <t>Parcs i jardins</t>
  </si>
  <si>
    <t>Reposició arbres</t>
  </si>
  <si>
    <t>Manutenció Animals</t>
  </si>
  <si>
    <t xml:space="preserve">Mantiment i neteja jardineria parc de Sant Eloi </t>
  </si>
  <si>
    <t>Barana forja SANT ELOI</t>
  </si>
  <si>
    <t>Arranjaments zona ermita de Sant Eloi</t>
  </si>
  <si>
    <t>Protecció i millora del medi ambient</t>
  </si>
  <si>
    <t>Conveni Espai Natural de Ponent Anglesola-Tàrrega-Vilagrassa. Dinamització de l'espai natural.</t>
  </si>
  <si>
    <t>Subv. Associació Limonium. Projecte Aula Natura a la Figuerosa.</t>
  </si>
  <si>
    <t>Conveni Espai Natural Belianes</t>
  </si>
  <si>
    <t>Subv. Grup Gemma. Dinamització espai del pla de Lluçà</t>
  </si>
  <si>
    <t>Administració General d'Acció Social</t>
  </si>
  <si>
    <t>administració General d'Acció Social</t>
  </si>
  <si>
    <t xml:space="preserve">Energia elèctrica Pisos socials </t>
  </si>
  <si>
    <t>Subministrament Gas</t>
  </si>
  <si>
    <t>Acció Social Bàsica</t>
  </si>
  <si>
    <t>Projecte Recepta Social</t>
  </si>
  <si>
    <t>Projecte Menjador Social</t>
  </si>
  <si>
    <t>Servei de dutxa i bugaderia</t>
  </si>
  <si>
    <t>Projecte Sempre acompanyats</t>
  </si>
  <si>
    <t>Activitats Acció Social</t>
  </si>
  <si>
    <t>Altres projectes socials</t>
  </si>
  <si>
    <t>Projecte Pisos Socials</t>
  </si>
  <si>
    <t>Serveis socials Consell Comarcal</t>
  </si>
  <si>
    <t>Acció Social Comunitària</t>
  </si>
  <si>
    <t>Subv. Taller Alba. Equinoteràpia.</t>
  </si>
  <si>
    <t xml:space="preserve">Subv. Ass. Sant Antoni d'Amics de la Residència. Revista i activitats. </t>
  </si>
  <si>
    <t>Subv. Associació Alzheimer Tàrrega. Estimulació cognitiva.</t>
  </si>
  <si>
    <t>Subv. Creu Roja. Ocupació.</t>
  </si>
  <si>
    <t>Subv. Servei de Suport al Dol de Ponent. Activitats.</t>
  </si>
  <si>
    <t>Subv. Associació Alba Llavors de futur</t>
  </si>
  <si>
    <t>Subv. Ass. Alba. Projecte benestar i salut</t>
  </si>
  <si>
    <t>Subv. Fundació Residència Gent Gran St. Antoni. Renovació material geriàtric</t>
  </si>
  <si>
    <t>Infància i Família</t>
  </si>
  <si>
    <t>Projectes inclusió</t>
  </si>
  <si>
    <t>Activitats serveis intervenció educativa</t>
  </si>
  <si>
    <t>Activitats servei d'atenció diürna</t>
  </si>
  <si>
    <t>Mobiliari</t>
  </si>
  <si>
    <t>Magatzem d'Aliments Solidaris</t>
  </si>
  <si>
    <t>Productes Alimentaris</t>
  </si>
  <si>
    <t>Gestió del magatzem d’aliments solidari</t>
  </si>
  <si>
    <t>Conveni Aportació a Banc d'Aliments de Lleida</t>
  </si>
  <si>
    <t>Projecte SALT</t>
  </si>
  <si>
    <t xml:space="preserve">Conveni Suport ocupació CARTAES </t>
  </si>
  <si>
    <t>Ajuts a la Formació</t>
  </si>
  <si>
    <t>Hort de Tàrrega</t>
  </si>
  <si>
    <t>Arrendament Terrenys</t>
  </si>
  <si>
    <t>Assessorament i formació horts</t>
  </si>
  <si>
    <t>Projecte Baula</t>
  </si>
  <si>
    <t>Centre de Formació La Solana</t>
  </si>
  <si>
    <t>Material didàctic</t>
  </si>
  <si>
    <t>Atencions Protocol·làries</t>
  </si>
  <si>
    <t>Publicitat i propaganda</t>
  </si>
  <si>
    <t>Manteniment programari informàtic Solana</t>
  </si>
  <si>
    <t>Maquinària, instal·lacions tècniques i utillatge</t>
  </si>
  <si>
    <t>Pla de Transició al Treball</t>
  </si>
  <si>
    <t>Accions Públiques Relatives a la Salut</t>
  </si>
  <si>
    <t>Activitats Hàbits Saludables</t>
  </si>
  <si>
    <t>Contracte de seguretat</t>
  </si>
  <si>
    <t>Servei Ambulàncies</t>
  </si>
  <si>
    <t>Manteniment desfibril·ladors</t>
  </si>
  <si>
    <t>Subv. APADOC. Activitats ordinàries de gener a març i de setembre a desembre.</t>
  </si>
  <si>
    <t>Subv. ADC Lleida. Activitats ordinàries.</t>
  </si>
  <si>
    <t>Subv. Ass.Ondara Sió. Activitats d'atenció a les persones i adaptació d'aquestes a causa del covid19</t>
  </si>
  <si>
    <t>Subv. Associació Frater. Activitats ordinàries.</t>
  </si>
  <si>
    <t>Subv. Associació respira. Activitats ordinàries.</t>
  </si>
  <si>
    <t>Subv. Frater Colonia Sant Eloi. Arranjament serveis.</t>
  </si>
  <si>
    <t>Administració general d’educació</t>
  </si>
  <si>
    <t>Cursos Català Aportació a CNL</t>
  </si>
  <si>
    <t>Subv. Associació Sobreestants de Catalunya. Revista SOBBI.</t>
  </si>
  <si>
    <t>Subv. Centres Educatius</t>
  </si>
  <si>
    <t>Subv. Entitats Educatives</t>
  </si>
  <si>
    <t>Col·legi Jacint Verdaguer</t>
  </si>
  <si>
    <t>Neteges Alba</t>
  </si>
  <si>
    <t>Col·legi Àngel Guimerà</t>
  </si>
  <si>
    <t>Ocupació dels terrenys de l'Àngel Guimerà</t>
  </si>
  <si>
    <t>Col·legi Maria Mercè Marçal</t>
  </si>
  <si>
    <t>Llar d'Infants La Pau</t>
  </si>
  <si>
    <t>Canvi fluorescents per leds</t>
  </si>
  <si>
    <t>Llar d'infants la Pau</t>
  </si>
  <si>
    <t>Productes alimentaris</t>
  </si>
  <si>
    <t>Subministrament servei menjador</t>
  </si>
  <si>
    <t>Productes de neteja i acondiciament</t>
  </si>
  <si>
    <t>Altres despeses financeres</t>
  </si>
  <si>
    <t>Eficiència energètica llars (Next Generation)</t>
  </si>
  <si>
    <t>Llar d'Infants El Niu</t>
  </si>
  <si>
    <t>Ensenyament Secundari</t>
  </si>
  <si>
    <t>Subv. Ins. Alfons Costafreda. Programa SEFED. Conveni aula de simulació d'empreses.</t>
  </si>
  <si>
    <t>Escola de Música</t>
  </si>
  <si>
    <t>Manteniment instruments projecte Brass band</t>
  </si>
  <si>
    <t>Manteniment d'instruments i altre immob.material</t>
  </si>
  <si>
    <t>Despeses Postals</t>
  </si>
  <si>
    <t>Manteniment web</t>
  </si>
  <si>
    <t>Altres despeses diverses ACEM</t>
  </si>
  <si>
    <t>Material docent</t>
  </si>
  <si>
    <t>Instruments musicals</t>
  </si>
  <si>
    <t>Gòtic</t>
  </si>
  <si>
    <t>Taller diversificat - BrassBand</t>
  </si>
  <si>
    <t>Taller diversificat de suport i reforç educatiu</t>
  </si>
  <si>
    <t>Fira/Mostra educació/ocupació</t>
  </si>
  <si>
    <t>Activitats educatives</t>
  </si>
  <si>
    <t>Contractació a tercers per Esplais/Casals d'estiu</t>
  </si>
  <si>
    <t>Formació EDHACK</t>
  </si>
  <si>
    <t>Petits arqueòlegs</t>
  </si>
  <si>
    <t>Subv. Beques Material Escolar</t>
  </si>
  <si>
    <t>Subv. Escola Pia. Llibres, material escolar i sortides curriculars.</t>
  </si>
  <si>
    <t>Subv. Escola Maria-Mercè Marçal. Llibres, material escolar i sortides curriculars.</t>
  </si>
  <si>
    <t>Subv. Institut Alfons Costafreda. Llibres, material escolar i sortides curriculars.</t>
  </si>
  <si>
    <t>Subv. Fundació Vedruna Tàrrega - Sant Josep. Llibres, material escolar i sortides curriculars.</t>
  </si>
  <si>
    <t>Subv. Escola Àngel Guimerà. Llibres, material escolar i sortides curriculars.</t>
  </si>
  <si>
    <t>Subv. Escola Jacint Verdaguer. Llibres, material escolar i sortides curriculars.</t>
  </si>
  <si>
    <t>Subv. Institut Manuel de PEdrolo. Llibres, material escolar i sortides curriculars.</t>
  </si>
  <si>
    <t>Subv. Escola Sta. Maria de l'Alba. Llibres, material escolar i sortides curriculars.</t>
  </si>
  <si>
    <t>Subv. vetlladors per a infants amb NEE</t>
  </si>
  <si>
    <t>Escola d'Adults</t>
  </si>
  <si>
    <t>Joventut</t>
  </si>
  <si>
    <t>Diagnosi Pla Local de Joventut</t>
  </si>
  <si>
    <t>Projecte i obres de millora de l'Oficina Jove</t>
  </si>
  <si>
    <t>Activitats Joventut</t>
  </si>
  <si>
    <t>Subv. Agrat "Juventudes"</t>
  </si>
  <si>
    <t>Subv. Agrat. Flèndit.</t>
  </si>
  <si>
    <t>Subvenció Concurs música jove (Paupaterres)</t>
  </si>
  <si>
    <t>Subvenció AEiG Mestre Güell Roger de Llúria. Projecte "Descobrim"</t>
  </si>
  <si>
    <t>Polítiques d'Igualtat</t>
  </si>
  <si>
    <t>polítiques d'Igualtat</t>
  </si>
  <si>
    <t>Subministrament energia elèctrica</t>
  </si>
  <si>
    <t>Activitats Pla Igualtat</t>
  </si>
  <si>
    <t>Activitats no discriminatòries LGTBI</t>
  </si>
  <si>
    <t>Desenvolupament pla intern d'igualtat</t>
  </si>
  <si>
    <t>Programes Immigració</t>
  </si>
  <si>
    <t>Punt violeta</t>
  </si>
  <si>
    <t>Activitats prevenció violència masclista</t>
  </si>
  <si>
    <t>Edició de llibres i catàlegs</t>
  </si>
  <si>
    <t>Subv. Fòrum Femení d'Opinió. Activitats ordinàries.</t>
  </si>
  <si>
    <t>Subv. Associació Dones Arrel. Activitats ordinàries</t>
  </si>
  <si>
    <t>Subv. Associació Dones Ginesta. Activitats ordinàries.</t>
  </si>
  <si>
    <t>Subv. Verreta. Col·laboració activitats commemoratives</t>
  </si>
  <si>
    <t>Administració general de cultura</t>
  </si>
  <si>
    <t>Arrendament pavelló CNT</t>
  </si>
  <si>
    <t>Serveis de Transports</t>
  </si>
  <si>
    <t>Figures de goma bestiari local</t>
  </si>
  <si>
    <t>Activitats Culturals i Esportives</t>
  </si>
  <si>
    <t>Accions espai públic</t>
  </si>
  <si>
    <t>Sant Jordi</t>
  </si>
  <si>
    <t xml:space="preserve">Festival Paupaterres </t>
  </si>
  <si>
    <t>Mostra Escolar de Teatre</t>
  </si>
  <si>
    <t>Programació escolar</t>
  </si>
  <si>
    <t>Cicle Gaudí Tàrrega</t>
  </si>
  <si>
    <t>Promoció cultura popular</t>
  </si>
  <si>
    <t>Conveni adhesió Apropa Cultura</t>
  </si>
  <si>
    <t>Accions Pedrolo</t>
  </si>
  <si>
    <t>Balls del diumenge</t>
  </si>
  <si>
    <t>Disseny de l'agenda cultural de l'Urgell</t>
  </si>
  <si>
    <t>Repartiment de l'agenda cultural de l'Urgell</t>
  </si>
  <si>
    <t>Restauració gegants 2a fase</t>
  </si>
  <si>
    <t xml:space="preserve">Edició de llibres </t>
  </si>
  <si>
    <t>Casa Pedrolo</t>
  </si>
  <si>
    <t>Biblioteca Germanes Güell</t>
  </si>
  <si>
    <t>Drets d'Autors</t>
  </si>
  <si>
    <t>Premsa, revistes, llibres i altres publicacions</t>
  </si>
  <si>
    <t>Llibres</t>
  </si>
  <si>
    <t>Arxiu Comarcal</t>
  </si>
  <si>
    <t>Accions culturals residències Arxiu</t>
  </si>
  <si>
    <t>Sala Marsà</t>
  </si>
  <si>
    <t>Museu Cal Trepat</t>
  </si>
  <si>
    <t>Museu cal Trepat</t>
  </si>
  <si>
    <t>Manteniment Web</t>
  </si>
  <si>
    <t>Web nova museutrepat.cat</t>
  </si>
  <si>
    <t>Tallers, conferències i cursos</t>
  </si>
  <si>
    <t xml:space="preserve">Projecte Mctrepat </t>
  </si>
  <si>
    <t>Projecte Embarrat</t>
  </si>
  <si>
    <t>Restauració i conservació mobiliari cal Trepat</t>
  </si>
  <si>
    <t>Museu Tàrrega Urgell</t>
  </si>
  <si>
    <t>Tributs de les comunitats autònomes</t>
  </si>
  <si>
    <t xml:space="preserve">Exposicions temporals </t>
  </si>
  <si>
    <t>Exposicions permanents</t>
  </si>
  <si>
    <t>Intervencions arqueològiques generals</t>
  </si>
  <si>
    <t xml:space="preserve">Restauració i conservació </t>
  </si>
  <si>
    <t xml:space="preserve">Revista URTX 31 </t>
  </si>
  <si>
    <t>Adquisició casa Cal Calçada</t>
  </si>
  <si>
    <t>Promoció cultural</t>
  </si>
  <si>
    <t>Amics de la sardana. Concurs de sardanes</t>
  </si>
  <si>
    <t>Associació Sant Antoni. Festa dels Tres Tombs.</t>
  </si>
  <si>
    <t>Fal·lera Gegantera</t>
  </si>
  <si>
    <t>Cobla Tàrrega</t>
  </si>
  <si>
    <t>Ramon Carnicer</t>
  </si>
  <si>
    <t>Coral Frescor</t>
  </si>
  <si>
    <t xml:space="preserve">Coral Polifònica de l'Urgell </t>
  </si>
  <si>
    <t>Associació amics de l'orgue</t>
  </si>
  <si>
    <t>Subv. Guixanet GamVerrada</t>
  </si>
  <si>
    <t>Subv. Orfeó Nova Tàrrega. Cicle coral.</t>
  </si>
  <si>
    <t>Subv. Circuit urgellenc. Cine Club La Lloca, Cinema infantil i Òpera en alta definició.</t>
  </si>
  <si>
    <t>Subv. Guixanet. Activitats ordinàries 2022</t>
  </si>
  <si>
    <t>Subv. Pares Carmelites. Festes del barri del Carme.</t>
  </si>
  <si>
    <t>Subv. Galacticat. Festival Galacticat.</t>
  </si>
  <si>
    <t>Subv. Amics de l'arbre. Aplec de Sant Eloi.</t>
  </si>
  <si>
    <t>Subv. Centre cultural Culturàlia</t>
  </si>
  <si>
    <t>Subv. La Xarxa. Teatre infantil La Xarxa.</t>
  </si>
  <si>
    <t>Subv. Teatre Ateneu. Activitats.</t>
  </si>
  <si>
    <t>Subv. Grup de teatre Bat. Concurs de teatre.</t>
  </si>
  <si>
    <t>Subv. Paupaterres. Festival Paupaterres.</t>
  </si>
  <si>
    <t xml:space="preserve">Subv. Agenta. Correllengua. </t>
  </si>
  <si>
    <t>Subv. Centre cultural. Revista.</t>
  </si>
  <si>
    <t>Subv. Agrat. Closcamoll.</t>
  </si>
  <si>
    <t>Subv. Ass. Alba. Festes Estiu.</t>
  </si>
  <si>
    <t>Beca Joaquim Capdevila</t>
  </si>
  <si>
    <t>Subv. Agrat. Memefest.</t>
  </si>
  <si>
    <t>Subv. Teatre Ateneu. Obres.</t>
  </si>
  <si>
    <t>Subv. Teatre Ateneu. Legalització del treatre</t>
  </si>
  <si>
    <t>Teatre Ateneu</t>
  </si>
  <si>
    <t>Ticketing</t>
  </si>
  <si>
    <t>Fira del Teatre</t>
  </si>
  <si>
    <t>Aportació EPEL Fira del Teatre</t>
  </si>
  <si>
    <t>Aportació OVP Fira del Teatre</t>
  </si>
  <si>
    <t>Memòria històrica</t>
  </si>
  <si>
    <t>Arqueologia i Patrimoni</t>
  </si>
  <si>
    <t>Torreons Sant Eloi (Fase 2)</t>
  </si>
  <si>
    <t>FEDER Camí de Sant Jaume - Xarxa pel patrimoni</t>
  </si>
  <si>
    <t>FEDER paisatges de Ponent</t>
  </si>
  <si>
    <t>Aportació pintures esglèsia Santa Maria (J. Minguell)</t>
  </si>
  <si>
    <t>Espai MerCat</t>
  </si>
  <si>
    <t>Equipament bucs assaig</t>
  </si>
  <si>
    <t>Festes Populars i Concerts</t>
  </si>
  <si>
    <t>Nit del Tararot</t>
  </si>
  <si>
    <t>Concerts Musicals</t>
  </si>
  <si>
    <t>Activitats Festa Major</t>
  </si>
  <si>
    <t>Festes populars</t>
  </si>
  <si>
    <t>Administració general d’esports</t>
  </si>
  <si>
    <t>Productes Farmacèutics</t>
  </si>
  <si>
    <t>Promoció i foment de l’esport</t>
  </si>
  <si>
    <t>Subv. Club natació Tàrrega. Despeses de consergeria i llum del pavelló.</t>
  </si>
  <si>
    <t>Subv. Club tennis Tàrrega. Subministres energètics per les instal.lacions de tennis.</t>
  </si>
  <si>
    <t>Subv. Societat de caçadors. Classificació per la final del campionat de caça menor amb gos.</t>
  </si>
  <si>
    <t>Subv. Unió esportiva Tàrrega. Participació a la 1a territorial catalana.</t>
  </si>
  <si>
    <t>Subv. Club futbol sala. Arbitratges, fitxes i despeses federatives.</t>
  </si>
  <si>
    <t>Subv. Club escola hípica. Participació i organització a/de concursos i torneijos.</t>
  </si>
  <si>
    <t>Subv. Club esportiu Associació Alba. Projecte esportiu adaptat</t>
  </si>
  <si>
    <t>Subv. Club d'escacs de Tàrrega. Participació i organització de torneijos.</t>
  </si>
  <si>
    <t>Subv. Escola de futbol UE Tàrrega. Despeses temporada esportiva exercici 2020.</t>
  </si>
  <si>
    <t>Subv. CEACA Tàrrega. Hàndbol.</t>
  </si>
  <si>
    <t>Subv. Club d'atletisme 100x100 fondistes. Organització de curses</t>
  </si>
  <si>
    <t>Subv. Club de bitlles. Tirada de la festa major.</t>
  </si>
  <si>
    <t>Subv. Club de tir amb arc. Subvenció projecte tir amb arc tirada social.</t>
  </si>
  <si>
    <t>Subv. Club hoquei patins. Nòmines, arbitratges i llicències.</t>
  </si>
  <si>
    <t>Subv. Escuderia Tàrrega. Ral.li ciutat de Tàrrega.</t>
  </si>
  <si>
    <t>Subv. Club esportiu Motards Tàrrega. Trobada motards.</t>
  </si>
  <si>
    <t>Subv. Club de Patinatge. Nòmines i seg. social entrenadors.</t>
  </si>
  <si>
    <t>Subv. Club Veterans Futbol. Participació a la lliga provincial.</t>
  </si>
  <si>
    <t>Subv. Club Agility Ciutat Tàrrega. Compra de material.</t>
  </si>
  <si>
    <t>Subv. Centre Excursionista. Caminada de l'Urgell.</t>
  </si>
  <si>
    <t>Subv. CEACA. Atletisme.</t>
  </si>
  <si>
    <t>Subv. Club Ciclista Tàrrega - Pedals de dona</t>
  </si>
  <si>
    <t>Subv. Bici 3.0. Marxa de bicicletes i material esportiu.</t>
  </si>
  <si>
    <t>Subv. Club de bitlles. Material, federació i atencions protocol.laries post partits.</t>
  </si>
  <si>
    <t>Parc Esportiu</t>
  </si>
  <si>
    <t>Manteniment Gespa Camp Annex</t>
  </si>
  <si>
    <t>Arranjaments pista d'skate</t>
  </si>
  <si>
    <t>Pavelló Municipal d'Esports</t>
  </si>
  <si>
    <t xml:space="preserve">Canvi d’instal·lació aigua per adaptar a la normativa de la legionel·la </t>
  </si>
  <si>
    <t>Piscina Municipal</t>
  </si>
  <si>
    <t>Altres subministraments</t>
  </si>
  <si>
    <t>Contracte socorrisme piscines Tàrrega, Altet i Claravalls</t>
  </si>
  <si>
    <t xml:space="preserve">Manteniment piscina estiu. Compra robot </t>
  </si>
  <si>
    <t>Paviment pisicna d'estiu</t>
  </si>
  <si>
    <t>Piscina Coberta</t>
  </si>
  <si>
    <t>Acessos per entrar a la piscina descoberta</t>
  </si>
  <si>
    <t>Actualització instal·lació incendis</t>
  </si>
  <si>
    <t>Projecte legalització instal·lació electrica</t>
  </si>
  <si>
    <t>Manteniment normatiu</t>
  </si>
  <si>
    <t>Contracte socorrisme</t>
  </si>
  <si>
    <t>Valla perimental</t>
  </si>
  <si>
    <t>Manta piscina coberta i eficiència energètica</t>
  </si>
  <si>
    <t>Pavelló Col·legi Sant Josep</t>
  </si>
  <si>
    <t>Subv. Fundació Vedruna Tàrrega. Conveni manteniment pavelló Fund. Vedruna.</t>
  </si>
  <si>
    <t>Energia.</t>
  </si>
  <si>
    <t>Adm. Gnal. de comerç, turisme i pimes</t>
  </si>
  <si>
    <t>Manteniment WEB</t>
  </si>
  <si>
    <t>Omplim d'art els aparadors</t>
  </si>
  <si>
    <t>Llums campanya Nadal</t>
  </si>
  <si>
    <t>Subv. activitats empresarials</t>
  </si>
  <si>
    <t>Subv. Foment Tàrrega. Promoció del comerç i campanyes.</t>
  </si>
  <si>
    <t>Turisme i desenvolupament rural</t>
  </si>
  <si>
    <t xml:space="preserve">FSE PIFE </t>
  </si>
  <si>
    <t>Fira Cóc</t>
  </si>
  <si>
    <t>Activitats Fires</t>
  </si>
  <si>
    <t>Fira d'Artistes i Artesans</t>
  </si>
  <si>
    <t>Fira del Medi Ambient</t>
  </si>
  <si>
    <t>Mercats Populars</t>
  </si>
  <si>
    <t>Subv. Associació Agrat. Fira Cervesa.</t>
  </si>
  <si>
    <t>Subv. Societat de caçadors. Fira del caçador.</t>
  </si>
  <si>
    <t>Fira del Vehicle d'Ocasió</t>
  </si>
  <si>
    <t>Hores Extres Personal Laboral fix</t>
  </si>
  <si>
    <t>Subv. Premi comprador mercat vehicle d'ocasió.</t>
  </si>
  <si>
    <t>Zona de Lleure, Camping</t>
  </si>
  <si>
    <t>Viver d'Empreses Cal Trepat</t>
  </si>
  <si>
    <t xml:space="preserve">FEDER - SECRETARIA TÈCNICA DE COORDINACIÓ DEL PECT 001-P-000802 </t>
  </si>
  <si>
    <t xml:space="preserve">FEDER - COORDINACIÓ I SEGUIMENT DE LES OPERACIONS DEL PECT 001-P-000802 </t>
  </si>
  <si>
    <t xml:space="preserve">FEDER - COORDINACIÓ I SEGUIMENT ECONÒMIC DEL PECT 001-P-000802 </t>
  </si>
  <si>
    <t xml:space="preserve">FEDER - GESTIÓ ADMINISTRATIVA DEL PECT 001-P-000802 </t>
  </si>
  <si>
    <t>Transport col·lectiu urbà de viatgers</t>
  </si>
  <si>
    <t>Cànon Transport ATM</t>
  </si>
  <si>
    <t>Subv. Transport Urbà</t>
  </si>
  <si>
    <t>Infraestructures del transport</t>
  </si>
  <si>
    <t>MOLLS RENFE (futura estació autobusos)</t>
  </si>
  <si>
    <t>Aparcament Municipal</t>
  </si>
  <si>
    <t>Ràdio i TV Local</t>
  </si>
  <si>
    <t>Wifi 4EU</t>
  </si>
  <si>
    <t>Manteniment i connexió a internet d'alta capacitat</t>
  </si>
  <si>
    <t>Òrgans de govern</t>
  </si>
  <si>
    <t>Regidors Corporació</t>
  </si>
  <si>
    <t>Subv. Associació Melhfa. Acollida infants sahrauis.</t>
  </si>
  <si>
    <t>Subv. Fons Solidaritat</t>
  </si>
  <si>
    <t>Subv. Grups Municipals</t>
  </si>
  <si>
    <t>Subv. Coop. Monges Carmelites. Beques estudiants Kenya.</t>
  </si>
  <si>
    <t>Subv. Mans Unides. Projecte millora educació primparia i higiene a Uganda</t>
  </si>
  <si>
    <t>Administració general</t>
  </si>
  <si>
    <t>Sous Grup A2</t>
  </si>
  <si>
    <t xml:space="preserve">Fons d'acció social </t>
  </si>
  <si>
    <t>Base de dades Espublico</t>
  </si>
  <si>
    <t>Servei recull de premsa</t>
  </si>
  <si>
    <t>Altres treballs realitzats per informàtica</t>
  </si>
  <si>
    <t>Base de dades el Derecho</t>
  </si>
  <si>
    <t>Jutjat de Pau</t>
  </si>
  <si>
    <t xml:space="preserve">SERVEI NETEJA </t>
  </si>
  <si>
    <t>Participació ciutadana</t>
  </si>
  <si>
    <t>Activitats de participació</t>
  </si>
  <si>
    <t>Activitats Juntes Districte</t>
  </si>
  <si>
    <t>Implementació del procés de pressupostos participatius</t>
  </si>
  <si>
    <t>Subv. Associació de veïns Fàtima. Festa de barri.</t>
  </si>
  <si>
    <t>Subv. FAVT. Despeses ordinàries 2020.</t>
  </si>
  <si>
    <t>Subv. Pares Carmelites. Festa del Carme.</t>
  </si>
  <si>
    <t>Centre d'Entitats</t>
  </si>
  <si>
    <t xml:space="preserve">Manteniment en il·luminació </t>
  </si>
  <si>
    <t>Adequació lavabos adaptats</t>
  </si>
  <si>
    <t>Altet</t>
  </si>
  <si>
    <t>Materials local social</t>
  </si>
  <si>
    <t>Activitats Juntes nuclis agregats</t>
  </si>
  <si>
    <t>Gestió local social</t>
  </si>
  <si>
    <t>Gestió Piscina Nucli Agregat</t>
  </si>
  <si>
    <t>Subv. Terratinents Altet i Conill. Arranjament camins.</t>
  </si>
  <si>
    <t>Arrenjament pista central</t>
  </si>
  <si>
    <t>Claravalls</t>
  </si>
  <si>
    <t>Activitats Juntes nuclis agregats (antenes)</t>
  </si>
  <si>
    <t>Activitats Juntes nuclis agregats (comunals)</t>
  </si>
  <si>
    <t xml:space="preserve">Gestió local social </t>
  </si>
  <si>
    <t>Subv. Associació de Veïns de Claravalls. Activitats ordinàries.</t>
  </si>
  <si>
    <t>Subv. AP Claravalls. Camins i llum.</t>
  </si>
  <si>
    <t>Arranjament terra</t>
  </si>
  <si>
    <t>La Figuerosa</t>
  </si>
  <si>
    <t>Activitats Junta (aportació portaveu)</t>
  </si>
  <si>
    <t>Subv. AP La Figuerosa. Arranjament camins.</t>
  </si>
  <si>
    <t>Expropiació terrenys castell la Figuerosa</t>
  </si>
  <si>
    <t>Adquisició edifici de la rectoria</t>
  </si>
  <si>
    <t>Riudovelles</t>
  </si>
  <si>
    <t>Santa Maria de Montmagastrell</t>
  </si>
  <si>
    <t>EMD El Talladell</t>
  </si>
  <si>
    <t>Entitats Locals Menors</t>
  </si>
  <si>
    <t>Imprevistos, situacions transitòries i contingències d’execució.</t>
  </si>
  <si>
    <t>FONS DE CONTINGÈNCIA. Art. 31 de la Llei Orgànica 2/2012, d’Estabilitat Pressupostària i Sostenibili</t>
  </si>
  <si>
    <t>Indemnització COVID-19 - zona blava</t>
  </si>
  <si>
    <t>Política econòmica i fiscal</t>
  </si>
  <si>
    <t>Tributs entitats locals</t>
  </si>
  <si>
    <t>Servei de Recaptació</t>
  </si>
  <si>
    <t>Interessos Demora</t>
  </si>
  <si>
    <t>Etiquetas de fila</t>
  </si>
  <si>
    <t>1</t>
  </si>
  <si>
    <t>2</t>
  </si>
  <si>
    <t>3</t>
  </si>
  <si>
    <t>4</t>
  </si>
  <si>
    <t>5</t>
  </si>
  <si>
    <t>6</t>
  </si>
  <si>
    <t>7</t>
  </si>
  <si>
    <t>9</t>
  </si>
  <si>
    <t>Total general</t>
  </si>
  <si>
    <t xml:space="preserve">Suma de  CRÈDITS </t>
  </si>
  <si>
    <t>Suma de CRÈDITS</t>
  </si>
  <si>
    <t>Entrades</t>
  </si>
  <si>
    <t>Programes</t>
  </si>
  <si>
    <t>Transport</t>
  </si>
  <si>
    <t>Allotjaments</t>
  </si>
  <si>
    <t>Publicitats</t>
  </si>
  <si>
    <t>Marxandatge</t>
  </si>
  <si>
    <t>Lloguer stands</t>
  </si>
  <si>
    <t>Acreditacions professionals</t>
  </si>
  <si>
    <t>Patrocini i col·laboradors privats</t>
  </si>
  <si>
    <t>Operacions comercials</t>
  </si>
  <si>
    <t>Aportació Ajuntament</t>
  </si>
  <si>
    <t>Aportació Ajuntament variabla</t>
  </si>
  <si>
    <t>Ministerio Cultura</t>
  </si>
  <si>
    <t>Generalitat Catalunya</t>
  </si>
  <si>
    <t>IEI / Diputació</t>
  </si>
  <si>
    <t>Consell Comarcal</t>
  </si>
  <si>
    <t>Transferències UE</t>
  </si>
  <si>
    <t>Interessos dipòsit</t>
  </si>
  <si>
    <t>Personal alta direcció 89.000,00</t>
  </si>
  <si>
    <t>Retribucions bàsiques laboral fix 44.100,00</t>
  </si>
  <si>
    <t>Complement de destí i especific laboral fix 52.750,00</t>
  </si>
  <si>
    <t>Triennis laboral fix 15.000,00</t>
  </si>
  <si>
    <t>Retribucions bàsiques laboral temporal 31.635,00</t>
  </si>
  <si>
    <t>Laboral temporal administratiu 82.000,00</t>
  </si>
  <si>
    <t>Altre personal 600,00</t>
  </si>
  <si>
    <t>Seguretat social laborals 93.000,00</t>
  </si>
  <si>
    <t>Formació personal 200,00</t>
  </si>
  <si>
    <t>Fons social 800,00 409.085,00</t>
  </si>
  <si>
    <t>Arrendament edificis 11.800,00</t>
  </si>
  <si>
    <t>Arrendament de maquinària 149.450,00</t>
  </si>
  <si>
    <t>Arrendament de transport 10.750,00</t>
  </si>
  <si>
    <t>Arrendament mobiliari 13.200,00</t>
  </si>
  <si>
    <t>Material oficina 7.500,00</t>
  </si>
  <si>
    <t>Premsa, revistes i llibres 130,00</t>
  </si>
  <si>
    <t>Energia elèctrica 2.900,00</t>
  </si>
  <si>
    <t>Gas 600,00</t>
  </si>
  <si>
    <t>Combustible i carburant 4.000,00</t>
  </si>
  <si>
    <t>Productes alimentaris (aigües) 2.000,00</t>
  </si>
  <si>
    <t>Material tècnic 5.800,00</t>
  </si>
  <si>
    <t>Telèfons i connectivitat 7.000,00</t>
  </si>
  <si>
    <t>Serveis informàtics 13.400,00</t>
  </si>
  <si>
    <t>Transport 200,00</t>
  </si>
  <si>
    <t>Assegurances 1.130,00</t>
  </si>
  <si>
    <t>Relacions institucionals 10.000,00</t>
  </si>
  <si>
    <t>Projecte europeu 56.330,00</t>
  </si>
  <si>
    <t>Publicitat i propaganda 20.000,00</t>
  </si>
  <si>
    <t>Associacions i conferències 2.500,00</t>
  </si>
  <si>
    <t>Contractació grups 152.025,00</t>
  </si>
  <si>
    <t>Drets autors 3.000,00</t>
  </si>
  <si>
    <t>Despeses divereses: tiqueting, producció, etc. 34.500,00</t>
  </si>
  <si>
    <t>Contractació neteja 6.580,00</t>
  </si>
  <si>
    <t>Contractació serveis seguretat 10.000,00</t>
  </si>
  <si>
    <t>Contractació serveis organitzatius 122.265,00</t>
  </si>
  <si>
    <t>Contractació serveis gràfics 16.700,00</t>
  </si>
  <si>
    <t>Allotjament i catering companyies i professionals 72.000,00</t>
  </si>
  <si>
    <t>Contractació serveis de previsió 800,00</t>
  </si>
  <si>
    <t>Dietes de personal 3.000,00</t>
  </si>
  <si>
    <t>Locomoció de personal 6.300,00</t>
  </si>
  <si>
    <t>Edicions i publicacions 7.260,00 753.120,00</t>
  </si>
  <si>
    <t>Interessos pòlissa 700,00</t>
  </si>
  <si>
    <t>Altres despeses financeres 350,00 1.050,00</t>
  </si>
  <si>
    <t>INGRESSOS</t>
  </si>
  <si>
    <t>Impostos directes</t>
  </si>
  <si>
    <t>Impostos indirectes</t>
  </si>
  <si>
    <t>Taxes, preus públics i altres ingressos</t>
  </si>
  <si>
    <t>Transferències de corrents</t>
  </si>
  <si>
    <t>Ingressos patrimonials</t>
  </si>
  <si>
    <t>Alienació d'inversions reals</t>
  </si>
  <si>
    <t>Transferències de capital</t>
  </si>
  <si>
    <t>Actius financers</t>
  </si>
  <si>
    <t>Passius financers</t>
  </si>
  <si>
    <t>DESCRIPCIÓ</t>
  </si>
  <si>
    <t>DESPESES</t>
  </si>
  <si>
    <t>Despeses de personal</t>
  </si>
  <si>
    <t>Despeses corrents en béns i serveis</t>
  </si>
  <si>
    <t>Despeses financeres</t>
  </si>
  <si>
    <t>Inversions reals</t>
  </si>
  <si>
    <t>CAPITOL 1</t>
  </si>
  <si>
    <t>CAPITOL 2</t>
  </si>
  <si>
    <t>CAPITOL 3</t>
  </si>
  <si>
    <t>CAPITOL 4</t>
  </si>
  <si>
    <t>CAPITOL 5</t>
  </si>
  <si>
    <t>CAPITOL 6</t>
  </si>
  <si>
    <t>CAPITOL 7</t>
  </si>
  <si>
    <t>CAPITOL 9</t>
  </si>
  <si>
    <t>AJUNTAMENT</t>
  </si>
  <si>
    <t>EPEL</t>
  </si>
  <si>
    <t>SUMTA</t>
  </si>
  <si>
    <t>TRANSF INTERNES</t>
  </si>
  <si>
    <t>TOTAL CONSOLIDAT</t>
  </si>
  <si>
    <t>IMPORT NET XIFRA DE NEGOCIS</t>
  </si>
  <si>
    <t xml:space="preserve">SUBVENCIONS I TRANSFERÈNCIES </t>
  </si>
  <si>
    <t>Final del formulario</t>
  </si>
  <si>
    <t>INGRESSOS FINANCERS</t>
  </si>
  <si>
    <t>APROVISIONAMENTS</t>
  </si>
  <si>
    <t xml:space="preserve">DESPESES DE PERSONAL </t>
  </si>
  <si>
    <t xml:space="preserve">ALTRES DESPESES EXPLOTACIÓ </t>
  </si>
  <si>
    <t>DESPESES FINANCERES</t>
  </si>
  <si>
    <t>VARIACIONS DE L'IMMOBILITZAT</t>
  </si>
  <si>
    <t>CAPACITAT DE FINANÇAMENT</t>
  </si>
  <si>
    <t>Subv. Accessibilitat carrers (santa clara, ramon i cajal, etc) (Next Generation)</t>
  </si>
  <si>
    <t xml:space="preserve">INGRESSOS CORRENTS (1A 5) </t>
  </si>
  <si>
    <t xml:space="preserve"> DESPESES CORRENTS (1, 2, 4) </t>
  </si>
  <si>
    <t>(inclou també fons de contingència)</t>
  </si>
  <si>
    <t xml:space="preserve"> ESTALVI BRUT </t>
  </si>
  <si>
    <t xml:space="preserve"> A TEÒRICA (31.12.2022) </t>
  </si>
  <si>
    <t>(EXCEL ANUALITAT TEÒRICA)</t>
  </si>
  <si>
    <t xml:space="preserve"> ESTALVI NET </t>
  </si>
  <si>
    <t>LIQ. 2020</t>
  </si>
  <si>
    <t>cap 1</t>
  </si>
  <si>
    <t>cap 2</t>
  </si>
  <si>
    <t>cap 3</t>
  </si>
  <si>
    <t>cap 4</t>
  </si>
  <si>
    <t>cap 5</t>
  </si>
  <si>
    <t>transferencies internes</t>
  </si>
  <si>
    <t>TOTAL DRN</t>
  </si>
  <si>
    <t>CCEE</t>
  </si>
  <si>
    <t>DRN CORRENTS</t>
  </si>
  <si>
    <t>ingressos corrents liquidació 2020 consolidat</t>
  </si>
  <si>
    <t>Deute Viu ll/t 31/12/2022</t>
  </si>
  <si>
    <t>Deute viu c/t previst 31/12/2021</t>
  </si>
  <si>
    <t>Rati Legal deute viu</t>
  </si>
  <si>
    <t>Deute Viu 31/12/2022 incloent nous prèstecs</t>
  </si>
  <si>
    <t>CONSOLIDAT</t>
  </si>
  <si>
    <t>Ampliació gàbies protectora</t>
  </si>
  <si>
    <t>Agenta. Sant Joan.</t>
  </si>
  <si>
    <t>Agrat. Concert festa major.</t>
  </si>
  <si>
    <t>aprovació inicial</t>
  </si>
  <si>
    <t>aprovació definitiva</t>
  </si>
  <si>
    <t>MODIFICACIONS</t>
  </si>
  <si>
    <t xml:space="preserve">INGRESSOS CORRENTS CONSOLIDATS </t>
  </si>
  <si>
    <t>EXCEL ESTATS LIQUIDACIÓ DEFINITIUS _INGRESSOS</t>
  </si>
  <si>
    <t>EXCEL ESTALVI NET</t>
  </si>
  <si>
    <t>INGRESSOS EXTRAORDINARIS</t>
  </si>
  <si>
    <t>INGRESSOS CORRENTS CONSOLIDATS AJUSTATS</t>
  </si>
  <si>
    <t>ingressos corrents liquidació 2021 consolidat</t>
  </si>
  <si>
    <t>DADES AMB LA LIQUIDACIÓ 2021 APROVADA 19/04/22</t>
  </si>
  <si>
    <t>PRÈSTECS NOUS 250.000 + 70.102,50 AMB LA NOVA PROPOSTA APROV DEF PLE</t>
  </si>
  <si>
    <t>DADES AMB LA LIQUIDACIÓ DEL 2020 PER APROV INICIAL PRESS</t>
  </si>
  <si>
    <t>(EXCEL ANUALITAT TEÒRICA TOTS ELS PRÉSTECS)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</si>
</sst>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3" formatCode="_-* #,##0.00_-;\-* #,##0.00_-;_-* &quot;-&quot;??_-;_-@_-"/>
    <numFmt numFmtId="164" formatCode="_-* #,##0.00\ _€_-;\-* #,##0.00\ _€_-;_-* &quot;-&quot;??\ _€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name val="Calibri"/>
      <family val="2"/>
    </font>
    <font>
      <sz val="11"/>
      <color rgb="FF000000"/>
      <name val="Calibri"/>
      <family val="2"/>
      <charset val="1"/>
    </font>
    <font>
      <sz val="11"/>
      <color theme="1"/>
      <name val="Calibri"/>
      <family val="2"/>
    </font>
    <font>
      <sz val="11"/>
      <color rgb="FF000000"/>
      <name val="Calibri"/>
      <family val="2"/>
      <scheme val="minor"/>
    </font>
    <font>
      <sz val="11"/>
      <name val="Calibri"/>
      <family val="2"/>
      <scheme val="minor"/>
    </font>
    <font>
      <b/>
      <sz val="9"/>
      <color indexed="81"/>
      <name val="Tahoma"/>
      <family val="2"/>
    </font>
    <font>
      <sz val="9"/>
      <color indexed="81"/>
      <name val="Tahoma"/>
      <family val="2"/>
    </font>
    <font>
      <b/>
      <sz val="13"/>
      <color theme="1"/>
      <name val="Calibri"/>
      <family val="2"/>
      <scheme val="minor"/>
    </font>
    <font>
      <sz val="10"/>
      <color theme="1"/>
      <name val="Century Gothic"/>
      <family val="2"/>
    </font>
    <font>
      <b/>
      <sz val="10"/>
      <color theme="1"/>
      <name val="Century Gothic"/>
      <family val="2"/>
    </font>
    <font>
      <sz val="10"/>
      <color rgb="FF000000"/>
      <name val="Century Gothic"/>
      <family val="2"/>
    </font>
    <font>
      <sz val="9"/>
      <color theme="1"/>
      <name val="Century Gothic"/>
      <family val="2"/>
    </font>
    <font>
      <b/>
      <sz val="10"/>
      <color rgb="FF000000"/>
      <name val="Century Gothic"/>
      <family val="2"/>
    </font>
    <font>
      <b/>
      <u/>
      <sz val="11"/>
      <color theme="1"/>
      <name val="Calibri"/>
      <family val="2"/>
      <scheme val="minor"/>
    </font>
  </fonts>
  <fills count="7">
    <fill>
      <patternFill patternType="none"/>
    </fill>
    <fill>
      <patternFill patternType="gray125"/>
    </fill>
    <fill>
      <patternFill patternType="solid">
        <fgColor rgb="FFF0F0F0"/>
        <bgColor rgb="FF000000"/>
      </patternFill>
    </fill>
    <fill>
      <patternFill patternType="solid">
        <fgColor rgb="FFFFFFFF"/>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3" fillId="0" borderId="1" xfId="0" applyFont="1" applyBorder="1"/>
    <xf numFmtId="43" fontId="3" fillId="0" borderId="1" xfId="1" applyFont="1" applyBorder="1"/>
    <xf numFmtId="43" fontId="0" fillId="0" borderId="0" xfId="0" applyNumberFormat="1"/>
    <xf numFmtId="0" fontId="3" fillId="2" borderId="2" xfId="0" applyFont="1" applyFill="1" applyBorder="1" applyAlignment="1">
      <alignment wrapText="1"/>
    </xf>
    <xf numFmtId="0" fontId="3" fillId="2" borderId="3" xfId="0" applyFont="1" applyFill="1" applyBorder="1" applyAlignment="1">
      <alignment wrapText="1"/>
    </xf>
    <xf numFmtId="0" fontId="3" fillId="2" borderId="3" xfId="0" applyFont="1" applyFill="1" applyBorder="1" applyAlignment="1">
      <alignment horizontal="center" wrapText="1"/>
    </xf>
    <xf numFmtId="164" fontId="3" fillId="2" borderId="3" xfId="0" applyNumberFormat="1" applyFont="1" applyFill="1" applyBorder="1" applyAlignment="1">
      <alignment wrapText="1"/>
    </xf>
    <xf numFmtId="49" fontId="3" fillId="0" borderId="1" xfId="0" applyNumberFormat="1" applyFont="1" applyBorder="1"/>
    <xf numFmtId="0" fontId="3" fillId="0" borderId="1" xfId="0" applyFont="1" applyBorder="1" applyAlignment="1">
      <alignment horizontal="center"/>
    </xf>
    <xf numFmtId="164" fontId="3" fillId="0" borderId="1" xfId="0" applyNumberFormat="1" applyFont="1" applyBorder="1"/>
    <xf numFmtId="0" fontId="4" fillId="0" borderId="1" xfId="0" applyFont="1" applyBorder="1"/>
    <xf numFmtId="164" fontId="0" fillId="0" borderId="1" xfId="0" applyNumberFormat="1" applyBorder="1"/>
    <xf numFmtId="164" fontId="3" fillId="0" borderId="2" xfId="0" applyNumberFormat="1" applyFont="1" applyBorder="1"/>
    <xf numFmtId="164" fontId="3" fillId="0" borderId="4" xfId="0" applyNumberFormat="1" applyFont="1" applyBorder="1"/>
    <xf numFmtId="164" fontId="3" fillId="0" borderId="5" xfId="0" applyNumberFormat="1" applyFont="1" applyBorder="1"/>
    <xf numFmtId="0" fontId="5" fillId="0" borderId="1" xfId="0" applyFont="1" applyBorder="1"/>
    <xf numFmtId="164" fontId="3" fillId="0" borderId="1" xfId="0" applyNumberFormat="1" applyFont="1" applyBorder="1" applyAlignment="1">
      <alignment horizontal="center" vertical="center"/>
    </xf>
    <xf numFmtId="164" fontId="3" fillId="0" borderId="1" xfId="0" applyNumberFormat="1" applyFont="1" applyBorder="1" applyAlignment="1">
      <alignment horizontal="right"/>
    </xf>
    <xf numFmtId="0" fontId="6" fillId="0" borderId="1" xfId="0" applyFont="1" applyBorder="1"/>
    <xf numFmtId="164" fontId="6" fillId="0" borderId="1" xfId="0" applyNumberFormat="1" applyFont="1" applyBorder="1"/>
    <xf numFmtId="0" fontId="0" fillId="0" borderId="1" xfId="0" applyBorder="1"/>
    <xf numFmtId="0" fontId="7" fillId="3" borderId="1" xfId="0" applyFont="1" applyFill="1" applyBorder="1" applyAlignment="1">
      <alignment horizontal="left" vertical="top"/>
    </xf>
    <xf numFmtId="43" fontId="8" fillId="0" borderId="1" xfId="1" applyFont="1" applyFill="1" applyBorder="1"/>
    <xf numFmtId="0" fontId="3" fillId="0" borderId="2" xfId="0" applyFont="1" applyBorder="1"/>
    <xf numFmtId="0" fontId="3" fillId="0" borderId="4" xfId="0" applyFont="1" applyBorder="1"/>
    <xf numFmtId="164" fontId="0" fillId="0" borderId="0" xfId="0" applyNumberFormat="1"/>
    <xf numFmtId="0" fontId="0" fillId="0" borderId="0" xfId="0" pivotButton="1"/>
    <xf numFmtId="0" fontId="0" fillId="0" borderId="0" xfId="0" applyAlignment="1">
      <alignment horizontal="left"/>
    </xf>
    <xf numFmtId="43" fontId="0" fillId="0" borderId="0" xfId="1" applyFont="1"/>
    <xf numFmtId="4" fontId="0" fillId="0" borderId="0" xfId="0" applyNumberFormat="1"/>
    <xf numFmtId="0" fontId="0" fillId="0" borderId="0" xfId="0" applyFill="1"/>
    <xf numFmtId="43" fontId="0" fillId="0" borderId="0" xfId="1" applyFont="1" applyFill="1"/>
    <xf numFmtId="43" fontId="0" fillId="0" borderId="0" xfId="0" applyNumberFormat="1" applyFill="1"/>
    <xf numFmtId="0" fontId="11" fillId="0" borderId="0" xfId="0" applyFont="1"/>
    <xf numFmtId="43" fontId="11" fillId="0" borderId="0" xfId="1" applyFont="1"/>
    <xf numFmtId="0" fontId="2" fillId="4" borderId="0" xfId="0" applyFont="1" applyFill="1"/>
    <xf numFmtId="43" fontId="2" fillId="4" borderId="0" xfId="1" applyFont="1" applyFill="1"/>
    <xf numFmtId="0" fontId="2" fillId="5" borderId="0" xfId="0" applyFont="1" applyFill="1"/>
    <xf numFmtId="43" fontId="2" fillId="5" borderId="0" xfId="1" applyFont="1" applyFill="1"/>
    <xf numFmtId="43" fontId="2" fillId="5" borderId="0" xfId="0" applyNumberFormat="1" applyFont="1" applyFill="1"/>
    <xf numFmtId="10" fontId="0" fillId="0" borderId="0" xfId="2" applyNumberFormat="1" applyFont="1"/>
    <xf numFmtId="0" fontId="12" fillId="0" borderId="6" xfId="0" applyFont="1" applyBorder="1" applyAlignment="1">
      <alignment horizontal="justify" vertical="center"/>
    </xf>
    <xf numFmtId="0" fontId="12" fillId="0" borderId="9" xfId="0" applyFont="1" applyBorder="1" applyAlignment="1">
      <alignment horizontal="justify" vertical="center"/>
    </xf>
    <xf numFmtId="0" fontId="12" fillId="0" borderId="8" xfId="0" applyFont="1" applyBorder="1" applyAlignment="1">
      <alignment horizontal="justify" vertical="center"/>
    </xf>
    <xf numFmtId="0" fontId="13" fillId="0" borderId="8" xfId="0" applyFont="1" applyBorder="1" applyAlignment="1">
      <alignment horizontal="justify" vertical="center"/>
    </xf>
    <xf numFmtId="4" fontId="12" fillId="0" borderId="7" xfId="0" applyNumberFormat="1" applyFont="1" applyBorder="1" applyAlignment="1">
      <alignment horizontal="right" vertical="center"/>
    </xf>
    <xf numFmtId="43" fontId="12" fillId="0" borderId="10" xfId="0" applyNumberFormat="1" applyFont="1" applyBorder="1" applyAlignment="1">
      <alignment horizontal="right" vertical="center"/>
    </xf>
    <xf numFmtId="4" fontId="12" fillId="0" borderId="10" xfId="0" applyNumberFormat="1" applyFont="1" applyBorder="1" applyAlignment="1">
      <alignment horizontal="right" vertical="center"/>
    </xf>
    <xf numFmtId="0" fontId="12" fillId="0" borderId="10" xfId="0" applyFont="1" applyBorder="1" applyAlignment="1">
      <alignment horizontal="right" vertical="center"/>
    </xf>
    <xf numFmtId="4" fontId="13" fillId="0" borderId="10" xfId="0" applyNumberFormat="1" applyFont="1" applyBorder="1" applyAlignment="1">
      <alignment horizontal="right" vertical="center"/>
    </xf>
    <xf numFmtId="0" fontId="14" fillId="0" borderId="6" xfId="0" applyFont="1" applyBorder="1" applyAlignment="1">
      <alignment vertical="center"/>
    </xf>
    <xf numFmtId="4" fontId="14" fillId="0" borderId="7" xfId="0" applyNumberFormat="1" applyFont="1" applyBorder="1" applyAlignment="1">
      <alignment horizontal="right" vertical="center"/>
    </xf>
    <xf numFmtId="0" fontId="14" fillId="0" borderId="8" xfId="0" applyFont="1" applyBorder="1" applyAlignment="1">
      <alignment vertical="center"/>
    </xf>
    <xf numFmtId="4" fontId="14" fillId="0" borderId="10" xfId="0" applyNumberFormat="1" applyFont="1" applyBorder="1" applyAlignment="1">
      <alignment horizontal="right" vertical="center"/>
    </xf>
    <xf numFmtId="8" fontId="0" fillId="0" borderId="0" xfId="0" applyNumberFormat="1"/>
    <xf numFmtId="8" fontId="14" fillId="0" borderId="10" xfId="0" applyNumberFormat="1" applyFont="1" applyBorder="1" applyAlignment="1">
      <alignment horizontal="right" vertical="center"/>
    </xf>
    <xf numFmtId="0" fontId="0" fillId="0" borderId="4" xfId="0" applyBorder="1"/>
    <xf numFmtId="43" fontId="0" fillId="0" borderId="4" xfId="0" applyNumberFormat="1" applyBorder="1"/>
    <xf numFmtId="10" fontId="0" fillId="0" borderId="4" xfId="2" applyNumberFormat="1" applyFont="1" applyBorder="1"/>
    <xf numFmtId="43" fontId="0" fillId="0" borderId="4" xfId="1" applyFont="1" applyBorder="1"/>
    <xf numFmtId="0" fontId="2" fillId="0" borderId="0" xfId="0" applyFont="1"/>
    <xf numFmtId="0" fontId="2" fillId="0" borderId="4" xfId="0" applyFont="1" applyBorder="1"/>
    <xf numFmtId="0" fontId="3" fillId="4" borderId="1" xfId="0" applyFont="1" applyFill="1" applyBorder="1"/>
    <xf numFmtId="43" fontId="3" fillId="4" borderId="1" xfId="1" applyFont="1" applyFill="1" applyBorder="1"/>
    <xf numFmtId="43" fontId="11" fillId="0" borderId="0" xfId="1" applyFont="1" applyAlignment="1">
      <alignment wrapText="1"/>
    </xf>
    <xf numFmtId="0" fontId="11" fillId="0" borderId="0" xfId="0" applyFont="1" applyAlignment="1">
      <alignment wrapText="1"/>
    </xf>
    <xf numFmtId="0" fontId="0" fillId="0" borderId="0" xfId="0" applyAlignment="1">
      <alignment wrapText="1"/>
    </xf>
    <xf numFmtId="4" fontId="15" fillId="0" borderId="0" xfId="0" applyNumberFormat="1" applyFont="1"/>
    <xf numFmtId="4" fontId="6" fillId="0" borderId="7" xfId="0" applyNumberFormat="1" applyFont="1" applyBorder="1" applyAlignment="1">
      <alignment horizontal="right" vertical="center"/>
    </xf>
    <xf numFmtId="4" fontId="6" fillId="0" borderId="10" xfId="0" applyNumberFormat="1" applyFont="1" applyBorder="1" applyAlignment="1">
      <alignment horizontal="right" vertical="center"/>
    </xf>
    <xf numFmtId="0" fontId="16" fillId="0" borderId="8" xfId="0" applyFont="1" applyBorder="1" applyAlignment="1">
      <alignment vertical="center"/>
    </xf>
    <xf numFmtId="4" fontId="16" fillId="0" borderId="10" xfId="0" applyNumberFormat="1" applyFont="1" applyBorder="1" applyAlignment="1">
      <alignment horizontal="right" vertical="center"/>
    </xf>
    <xf numFmtId="0" fontId="17" fillId="6" borderId="0" xfId="0" applyFont="1" applyFill="1"/>
    <xf numFmtId="43" fontId="0" fillId="6" borderId="0" xfId="1" applyFont="1" applyFill="1" applyAlignment="1">
      <alignment horizontal="center"/>
    </xf>
    <xf numFmtId="4" fontId="12" fillId="0" borderId="11" xfId="0" applyNumberFormat="1" applyFont="1" applyBorder="1" applyAlignment="1">
      <alignment horizontal="right" vertical="center"/>
    </xf>
    <xf numFmtId="4" fontId="12" fillId="0" borderId="8" xfId="0" applyNumberFormat="1" applyFont="1" applyBorder="1" applyAlignment="1">
      <alignment horizontal="right" vertical="center"/>
    </xf>
    <xf numFmtId="0" fontId="0" fillId="6" borderId="0" xfId="0" applyFill="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Montanyà" refreshedDate="44649.434728472224" createdVersion="7" refreshedVersion="7" minRefreshableVersion="3" recordCount="43" xr:uid="{00000000-000A-0000-FFFF-FFFF00000000}">
  <cacheSource type="worksheet">
    <worksheetSource ref="A1:D44" sheet="DESP EPEL"/>
  </cacheSource>
  <cacheFields count="4">
    <cacheField name="ec" numFmtId="0">
      <sharedItems count="3">
        <s v="1"/>
        <s v="2"/>
        <s v="3"/>
      </sharedItems>
    </cacheField>
    <cacheField name="Econ." numFmtId="0">
      <sharedItems containsSemiMixedTypes="0" containsString="0" containsNumber="1" containsInteger="1" minValue="1100000" maxValue="3590001"/>
    </cacheField>
    <cacheField name="Descripció" numFmtId="0">
      <sharedItems/>
    </cacheField>
    <cacheField name="CRÈDITS" numFmtId="43">
      <sharedItems containsSemiMixedTypes="0" containsString="0" containsNumber="1" containsInteger="1" minValue="130" maxValue="15202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Montanyà" refreshedDate="44649.434980555554" createdVersion="7" refreshedVersion="7" minRefreshableVersion="3" recordCount="18" xr:uid="{00000000-000A-0000-FFFF-FFFF01000000}">
  <cacheSource type="worksheet">
    <worksheetSource ref="A1:D19" sheet="INGR EPEL"/>
  </cacheSource>
  <cacheFields count="4">
    <cacheField name="CAP" numFmtId="0">
      <sharedItems count="3">
        <s v="3"/>
        <s v="4"/>
        <s v="5"/>
      </sharedItems>
    </cacheField>
    <cacheField name="Econ." numFmtId="0">
      <sharedItems containsSemiMixedTypes="0" containsString="0" containsNumber="1" containsInteger="1" minValue="3495000" maxValue="5200000"/>
    </cacheField>
    <cacheField name="Descripció" numFmtId="0">
      <sharedItems/>
    </cacheField>
    <cacheField name=" CRÈDITS " numFmtId="4">
      <sharedItems containsSemiMixedTypes="0" containsString="0" containsNumber="1" containsInteger="1" minValue="800" maxValue="415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Montanyà" refreshedDate="44687.50454814815" createdVersion="7" refreshedVersion="7" minRefreshableVersion="3" recordCount="157" xr:uid="{00000000-000A-0000-FFFF-FFFF02000000}">
  <cacheSource type="worksheet">
    <worksheetSource ref="A1:E158" sheet="INGR AJUNT"/>
  </cacheSource>
  <cacheFields count="5">
    <cacheField name="Org." numFmtId="0">
      <sharedItems containsSemiMixedTypes="0" containsString="0" containsNumber="1" containsInteger="1" minValue="0" maxValue="0"/>
    </cacheField>
    <cacheField name="CAP" numFmtId="0">
      <sharedItems count="8">
        <s v="1"/>
        <s v="2"/>
        <s v="3"/>
        <s v="4"/>
        <s v="5"/>
        <s v="6"/>
        <s v="7"/>
        <s v="9"/>
      </sharedItems>
    </cacheField>
    <cacheField name="Econ." numFmtId="0">
      <sharedItems containsSemiMixedTypes="0" containsString="0" containsNumber="1" containsInteger="1" minValue="1120001" maxValue="9130011"/>
    </cacheField>
    <cacheField name="Descripció" numFmtId="0">
      <sharedItems/>
    </cacheField>
    <cacheField name=" CRÈDITS " numFmtId="43">
      <sharedItems containsSemiMixedTypes="0" containsString="0" containsNumber="1" minValue="10" maxValue="54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Montanyà" refreshedDate="44687.517321412037" createdVersion="7" refreshedVersion="7" minRefreshableVersion="3" recordCount="1586" xr:uid="{00000000-000A-0000-FFFF-FFFF03000000}">
  <cacheSource type="worksheet">
    <worksheetSource ref="A1:H1587" sheet="DESP AJUNT"/>
  </cacheSource>
  <cacheFields count="8">
    <cacheField name="Org." numFmtId="0">
      <sharedItems containsSemiMixedTypes="0" containsString="0" containsNumber="1" containsInteger="1" minValue="0" maxValue="0"/>
    </cacheField>
    <cacheField name="Prog." numFmtId="0">
      <sharedItems containsMixedTypes="1" containsNumber="1" containsInteger="1" minValue="13200" maxValue="93100"/>
    </cacheField>
    <cacheField name="progr" numFmtId="0">
      <sharedItems/>
    </cacheField>
    <cacheField name="Econ." numFmtId="0">
      <sharedItems containsSemiMixedTypes="0" containsString="0" containsNumber="1" containsInteger="1" minValue="500" maxValue="9136801"/>
    </cacheField>
    <cacheField name="CONCAT" numFmtId="0">
      <sharedItems/>
    </cacheField>
    <cacheField name="ec" numFmtId="0">
      <sharedItems count="8">
        <s v="3"/>
        <s v="9"/>
        <s v="1"/>
        <s v="2"/>
        <s v="6"/>
        <s v="4"/>
        <s v="7"/>
        <s v="5"/>
      </sharedItems>
    </cacheField>
    <cacheField name="Descripció" numFmtId="0">
      <sharedItems/>
    </cacheField>
    <cacheField name="CRÈDITS" numFmtId="0">
      <sharedItems containsSemiMixedTypes="0" containsString="0" containsNumber="1" minValue="0" maxValue="9978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n v="1100000"/>
    <s v="Personal alta direcció 89.000,00"/>
    <n v="89000"/>
  </r>
  <r>
    <x v="0"/>
    <n v="1300001"/>
    <s v="Retribucions bàsiques laboral fix 44.100,00"/>
    <n v="44100"/>
  </r>
  <r>
    <x v="0"/>
    <n v="1300201"/>
    <s v="Complement de destí i especific laboral fix 52.750,00"/>
    <n v="52750"/>
  </r>
  <r>
    <x v="0"/>
    <n v="1300002"/>
    <s v="Triennis laboral fix 15.000,00"/>
    <n v="15000"/>
  </r>
  <r>
    <x v="0"/>
    <n v="1310001"/>
    <s v="Retribucions bàsiques laboral temporal 31.635,00"/>
    <n v="31635"/>
  </r>
  <r>
    <x v="0"/>
    <n v="1310002"/>
    <s v="Laboral temporal administratiu 82.000,00"/>
    <n v="82000"/>
  </r>
  <r>
    <x v="0"/>
    <n v="1430000"/>
    <s v="Altre personal 600,00"/>
    <n v="600"/>
  </r>
  <r>
    <x v="0"/>
    <n v="1600001"/>
    <s v="Seguretat social laborals 93.000,00"/>
    <n v="93000"/>
  </r>
  <r>
    <x v="0"/>
    <n v="1620001"/>
    <s v="Formació personal 200,00"/>
    <n v="200"/>
  </r>
  <r>
    <x v="0"/>
    <n v="1620401"/>
    <s v="Fons social 800,00 409.085,00"/>
    <n v="800"/>
  </r>
  <r>
    <x v="1"/>
    <n v="2020000"/>
    <s v="Arrendament edificis 11.800,00"/>
    <n v="11800"/>
  </r>
  <r>
    <x v="1"/>
    <n v="2030000"/>
    <s v="Arrendament de maquinària 149.450,00"/>
    <n v="149450"/>
  </r>
  <r>
    <x v="1"/>
    <n v="2040000"/>
    <s v="Arrendament de transport 10.750,00"/>
    <n v="10750"/>
  </r>
  <r>
    <x v="1"/>
    <n v="2050000"/>
    <s v="Arrendament mobiliari 13.200,00"/>
    <n v="13200"/>
  </r>
  <r>
    <x v="1"/>
    <n v="2200000"/>
    <s v="Material oficina 7.500,00"/>
    <n v="7500"/>
  </r>
  <r>
    <x v="1"/>
    <n v="2200100"/>
    <s v="Premsa, revistes i llibres 130,00"/>
    <n v="130"/>
  </r>
  <r>
    <x v="1"/>
    <n v="2210000"/>
    <s v="Energia elèctrica 2.900,00"/>
    <n v="2900"/>
  </r>
  <r>
    <x v="1"/>
    <n v="2210200"/>
    <s v="Gas 600,00"/>
    <n v="600"/>
  </r>
  <r>
    <x v="1"/>
    <n v="2210300"/>
    <s v="Combustible i carburant 4.000,00"/>
    <n v="4000"/>
  </r>
  <r>
    <x v="1"/>
    <n v="2210500"/>
    <s v="Productes alimentaris (aigües) 2.000,00"/>
    <n v="2000"/>
  </r>
  <r>
    <x v="1"/>
    <n v="2211201"/>
    <s v="Material tècnic 5.800,00"/>
    <n v="5800"/>
  </r>
  <r>
    <x v="1"/>
    <n v="2220000"/>
    <s v="Telèfons i connectivitat 7.000,00"/>
    <n v="7000"/>
  </r>
  <r>
    <x v="1"/>
    <n v="2220300"/>
    <s v="Serveis informàtics 13.400,00"/>
    <n v="13400"/>
  </r>
  <r>
    <x v="1"/>
    <n v="2230000"/>
    <s v="Transport 200,00"/>
    <n v="200"/>
  </r>
  <r>
    <x v="1"/>
    <n v="2240001"/>
    <s v="Assegurances 1.130,00"/>
    <n v="1130"/>
  </r>
  <r>
    <x v="1"/>
    <n v="2260100"/>
    <s v="Relacions institucionals 10.000,00"/>
    <n v="10000"/>
  </r>
  <r>
    <x v="1"/>
    <n v="2260101"/>
    <s v="Projecte europeu 56.330,00"/>
    <n v="56330"/>
  </r>
  <r>
    <x v="1"/>
    <n v="2260200"/>
    <s v="Publicitat i propaganda 20.000,00"/>
    <n v="20000"/>
  </r>
  <r>
    <x v="1"/>
    <n v="2260600"/>
    <s v="Associacions i conferències 2.500,00"/>
    <n v="2500"/>
  </r>
  <r>
    <x v="1"/>
    <n v="2260901"/>
    <s v="Contractació grups 152.025,00"/>
    <n v="152025"/>
  </r>
  <r>
    <x v="1"/>
    <n v="2269902"/>
    <s v="Drets autors 3.000,00"/>
    <n v="3000"/>
  </r>
  <r>
    <x v="1"/>
    <n v="2269904"/>
    <s v="Despeses divereses: tiqueting, producció, etc. 34.500,00"/>
    <n v="34500"/>
  </r>
  <r>
    <x v="1"/>
    <n v="2270000"/>
    <s v="Contractació neteja 6.580,00"/>
    <n v="6580"/>
  </r>
  <r>
    <x v="1"/>
    <n v="2270100"/>
    <s v="Contractació serveis seguretat 10.000,00"/>
    <n v="10000"/>
  </r>
  <r>
    <x v="1"/>
    <n v="2279901"/>
    <s v="Contractació serveis organitzatius 122.265,00"/>
    <n v="122265"/>
  </r>
  <r>
    <x v="1"/>
    <n v="2279902"/>
    <s v="Contractació serveis gràfics 16.700,00"/>
    <n v="16700"/>
  </r>
  <r>
    <x v="1"/>
    <n v="2279903"/>
    <s v="Allotjament i catering companyies i professionals 72.000,00"/>
    <n v="72000"/>
  </r>
  <r>
    <x v="1"/>
    <n v="2279904"/>
    <s v="Contractació serveis de previsió 800,00"/>
    <n v="800"/>
  </r>
  <r>
    <x v="1"/>
    <n v="2302000"/>
    <s v="Dietes de personal 3.000,00"/>
    <n v="3000"/>
  </r>
  <r>
    <x v="1"/>
    <n v="2312000"/>
    <s v="Locomoció de personal 6.300,00"/>
    <n v="6300"/>
  </r>
  <r>
    <x v="1"/>
    <n v="2400000"/>
    <s v="Edicions i publicacions 7.260,00 753.120,00"/>
    <n v="7260"/>
  </r>
  <r>
    <x v="2"/>
    <n v="3103700"/>
    <s v="Interessos pòlissa 700,00"/>
    <n v="700"/>
  </r>
  <r>
    <x v="2"/>
    <n v="3590001"/>
    <s v="Altres despeses financeres 350,00 1.050,00"/>
    <n v="35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n v="3495000"/>
    <s v="Entrades"/>
    <n v="90000"/>
  </r>
  <r>
    <x v="0"/>
    <n v="3495100"/>
    <s v="Programes"/>
    <n v="1000"/>
  </r>
  <r>
    <x v="0"/>
    <n v="3495200"/>
    <s v="Transport"/>
    <n v="1200"/>
  </r>
  <r>
    <x v="0"/>
    <n v="3495300"/>
    <s v="Allotjaments"/>
    <n v="38000"/>
  </r>
  <r>
    <x v="0"/>
    <n v="3495400"/>
    <s v="Lloguer stands"/>
    <n v="20000"/>
  </r>
  <r>
    <x v="0"/>
    <n v="3495500"/>
    <s v="Acreditacions professionals"/>
    <n v="12000"/>
  </r>
  <r>
    <x v="0"/>
    <n v="3495600"/>
    <s v="Patrocini i col·laboradors privats"/>
    <n v="97900"/>
  </r>
  <r>
    <x v="0"/>
    <n v="3495700"/>
    <s v="Publicitats"/>
    <n v="12600"/>
  </r>
  <r>
    <x v="0"/>
    <n v="3605000"/>
    <s v="Marxandatge"/>
    <n v="2000"/>
  </r>
  <r>
    <x v="0"/>
    <n v="3605100"/>
    <s v="Operacions comercials"/>
    <n v="23850"/>
  </r>
  <r>
    <x v="1"/>
    <n v="4005000"/>
    <s v="Aportació Ajuntament"/>
    <n v="172000"/>
  </r>
  <r>
    <x v="1"/>
    <n v="4005100"/>
    <s v="Aportació Ajuntament variabla"/>
    <n v="40000"/>
  </r>
  <r>
    <x v="1"/>
    <n v="4209000"/>
    <s v="Ministerio Cultura"/>
    <n v="86250"/>
  </r>
  <r>
    <x v="1"/>
    <n v="4506000"/>
    <s v="Generalitat Catalunya"/>
    <n v="415000"/>
  </r>
  <r>
    <x v="1"/>
    <n v="4615000"/>
    <s v="IEI / Diputació"/>
    <n v="135000"/>
  </r>
  <r>
    <x v="1"/>
    <n v="4650000"/>
    <s v="Consell Comarcal"/>
    <n v="1800"/>
  </r>
  <r>
    <x v="1"/>
    <n v="4970000"/>
    <s v="Transferències UE"/>
    <n v="13855"/>
  </r>
  <r>
    <x v="2"/>
    <n v="5200000"/>
    <s v="Interessos dipòsit"/>
    <n v="8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n v="0"/>
    <x v="0"/>
    <n v="1120001"/>
    <s v="IBI Rústica"/>
    <n v="260000"/>
  </r>
  <r>
    <n v="0"/>
    <x v="0"/>
    <n v="1130001"/>
    <s v="IBI Urbana"/>
    <n v="5400000"/>
  </r>
  <r>
    <n v="0"/>
    <x v="0"/>
    <n v="1140001"/>
    <s v="IBI BICES"/>
    <n v="2500"/>
  </r>
  <r>
    <n v="0"/>
    <x v="0"/>
    <n v="1150001"/>
    <s v="Impost sobre vehicles de tracció mecànica"/>
    <n v="1205000"/>
  </r>
  <r>
    <n v="0"/>
    <x v="0"/>
    <n v="1300001"/>
    <s v="Impost activitats econòmiques"/>
    <n v="450000"/>
  </r>
  <r>
    <n v="0"/>
    <x v="0"/>
    <n v="1300002"/>
    <s v="I.A.E. Hisenda"/>
    <n v="85000"/>
  </r>
  <r>
    <n v="0"/>
    <x v="1"/>
    <n v="2900001"/>
    <s v="Impost construccions instal·lacions i obres"/>
    <n v="430000"/>
  </r>
  <r>
    <n v="0"/>
    <x v="2"/>
    <n v="3020001"/>
    <s v="Taxa recollida d'escombraries"/>
    <n v="1285000"/>
  </r>
  <r>
    <n v="0"/>
    <x v="2"/>
    <n v="3090001"/>
    <s v="Taxa serveis fúnebres"/>
    <n v="25000"/>
  </r>
  <r>
    <n v="0"/>
    <x v="2"/>
    <n v="3120001"/>
    <s v="Matrícules escola de música"/>
    <n v="23000"/>
  </r>
  <r>
    <n v="0"/>
    <x v="2"/>
    <n v="3120002"/>
    <s v="Quotes escola de música"/>
    <n v="192000"/>
  </r>
  <r>
    <n v="0"/>
    <x v="2"/>
    <n v="3130001"/>
    <s v="Taxa poliesportiu municipal"/>
    <n v="1500"/>
  </r>
  <r>
    <n v="0"/>
    <x v="2"/>
    <n v="3130002"/>
    <s v="Taxa piscina Altet i Claravalls"/>
    <n v="18000"/>
  </r>
  <r>
    <n v="0"/>
    <x v="2"/>
    <n v="3190001"/>
    <s v="Targetes bus urbà"/>
    <n v="1000"/>
  </r>
  <r>
    <n v="0"/>
    <x v="2"/>
    <n v="3190002"/>
    <s v="Taxa nínxols cementiri"/>
    <n v="30000"/>
  </r>
  <r>
    <n v="0"/>
    <x v="2"/>
    <n v="3190003"/>
    <s v="Taxa casaments i celebracions"/>
    <n v="2000"/>
  </r>
  <r>
    <n v="0"/>
    <x v="2"/>
    <n v="3190004"/>
    <s v="Taxa conservació elements comuns cementiri"/>
    <n v="48000"/>
  </r>
  <r>
    <n v="0"/>
    <x v="2"/>
    <n v="3210001"/>
    <s v="Taxa llicències urbanístiques"/>
    <n v="40000"/>
  </r>
  <r>
    <n v="0"/>
    <x v="2"/>
    <n v="3220001"/>
    <s v="Taxa llicències habitabilitat i primera ocupació"/>
    <n v="200"/>
  </r>
  <r>
    <n v="0"/>
    <x v="2"/>
    <n v="3250001"/>
    <s v="Taxa expedició documents, anuncis i notificacions"/>
    <n v="10000"/>
  </r>
  <r>
    <n v="0"/>
    <x v="2"/>
    <n v="3260001"/>
    <s v="Taxa retirada vehicles via pública"/>
    <n v="2500"/>
  </r>
  <r>
    <n v="0"/>
    <x v="2"/>
    <n v="3290002"/>
    <s v="Taxa llicència taxi"/>
    <n v="100"/>
  </r>
  <r>
    <n v="0"/>
    <x v="2"/>
    <n v="3290003"/>
    <s v="Taxa obertura establiment"/>
    <n v="25000"/>
  </r>
  <r>
    <n v="0"/>
    <x v="2"/>
    <n v="3300001"/>
    <s v="Cànon estació d'autobusos"/>
    <n v="7500"/>
  </r>
  <r>
    <n v="0"/>
    <x v="2"/>
    <n v="3310001"/>
    <s v="Taxa reserva aparcament entrada vehicles"/>
    <n v="65000"/>
  </r>
  <r>
    <n v="0"/>
    <x v="2"/>
    <n v="3320001"/>
    <s v="O.V.P. Companyies elèctriques"/>
    <n v="170000"/>
  </r>
  <r>
    <n v="0"/>
    <x v="2"/>
    <n v="3320002"/>
    <s v="O.V.P Companyies gas"/>
    <n v="52000"/>
  </r>
  <r>
    <n v="0"/>
    <x v="2"/>
    <n v="3330001"/>
    <s v="O.V.P. Antenes centre entitats"/>
    <n v="7000"/>
  </r>
  <r>
    <n v="0"/>
    <x v="2"/>
    <n v="3330002"/>
    <s v="O.V.P. Antenes farinera Balcells"/>
    <n v="8500"/>
  </r>
  <r>
    <n v="0"/>
    <x v="2"/>
    <n v="3330003"/>
    <s v="Taxa per utilització privativa o aprofitament especial antenes Sant Eloi"/>
    <n v="12000"/>
  </r>
  <r>
    <n v="0"/>
    <x v="2"/>
    <n v="3340001"/>
    <s v="Taxa obertura via pública per obres"/>
    <n v="500"/>
  </r>
  <r>
    <n v="0"/>
    <x v="2"/>
    <n v="3350001"/>
    <s v="OVP Terrasses"/>
    <n v="40000"/>
  </r>
  <r>
    <n v="0"/>
    <x v="2"/>
    <n v="3350002"/>
    <s v="OVP Bar Festes "/>
    <n v="5000"/>
  </r>
  <r>
    <n v="0"/>
    <x v="2"/>
    <n v="3380001"/>
    <s v="Compensació companyia Telefónica España SA"/>
    <n v="60000"/>
  </r>
  <r>
    <n v="0"/>
    <x v="2"/>
    <n v="3390001"/>
    <s v="Taxa ocupació càmping"/>
    <n v="1000"/>
  </r>
  <r>
    <n v="0"/>
    <x v="2"/>
    <n v="3390002"/>
    <s v="Taxa utilització sala biblioteca"/>
    <n v="250"/>
  </r>
  <r>
    <n v="0"/>
    <x v="2"/>
    <n v="3390004"/>
    <s v="Taxa utilització bugs d'assaig"/>
    <n v="250"/>
  </r>
  <r>
    <n v="0"/>
    <x v="2"/>
    <n v="3390005"/>
    <s v="OVP Mercaderies"/>
    <n v="3500"/>
  </r>
  <r>
    <n v="0"/>
    <x v="2"/>
    <n v="3390006"/>
    <s v="OVP Venda no Sedentària (Mercat)"/>
    <n v="62000"/>
  </r>
  <r>
    <n v="0"/>
    <x v="2"/>
    <n v="3390007"/>
    <s v="OVP Activitats de Lleure"/>
    <n v="200"/>
  </r>
  <r>
    <n v="0"/>
    <x v="2"/>
    <n v="3390008"/>
    <s v="OVP Tanques i Bastides"/>
    <n v="15000"/>
  </r>
  <r>
    <n v="0"/>
    <x v="2"/>
    <n v="3390009"/>
    <s v="OVP Fira del Teatre"/>
    <n v="40000"/>
  </r>
  <r>
    <n v="0"/>
    <x v="2"/>
    <n v="3390010"/>
    <s v="Utilització Sala de Cultura"/>
    <n v="10"/>
  </r>
  <r>
    <n v="0"/>
    <x v="2"/>
    <n v="3390011"/>
    <s v="Taxa utilització Ateneu"/>
    <n v="1000"/>
  </r>
  <r>
    <n v="0"/>
    <x v="2"/>
    <n v="3390012"/>
    <s v="Taxa utilització mercat"/>
    <n v="2000"/>
  </r>
  <r>
    <n v="0"/>
    <x v="2"/>
    <n v="3390013"/>
    <s v="Altres taxes O.V.P del domini públic"/>
    <n v="10"/>
  </r>
  <r>
    <n v="0"/>
    <x v="2"/>
    <n v="3390014"/>
    <s v="Filmacions Cal Trepat"/>
    <n v="10"/>
  </r>
  <r>
    <n v="0"/>
    <x v="2"/>
    <n v="3390015"/>
    <s v="Taxa utilització sala polivalent Oficina Jove de l'Urgell"/>
    <n v="1000"/>
  </r>
  <r>
    <n v="0"/>
    <x v="2"/>
    <n v="3410001"/>
    <s v="Serveis assistencials"/>
    <n v="500"/>
  </r>
  <r>
    <n v="0"/>
    <x v="2"/>
    <n v="3420001"/>
    <s v="Cursos La Solana"/>
    <n v="1500"/>
  </r>
  <r>
    <n v="0"/>
    <x v="2"/>
    <n v="3420002"/>
    <s v="Assegurança Llar la Pau"/>
    <n v="450"/>
  </r>
  <r>
    <n v="0"/>
    <x v="2"/>
    <n v="3420003"/>
    <s v="Material escolar Llar La Pau"/>
    <n v="1650"/>
  </r>
  <r>
    <n v="0"/>
    <x v="2"/>
    <n v="3420004"/>
    <s v="Servei menjador Llar La Pau"/>
    <n v="23500"/>
  </r>
  <r>
    <n v="0"/>
    <x v="2"/>
    <n v="3420005"/>
    <s v="Matrícula i quotes Llar El Niu"/>
    <n v="80000"/>
  </r>
  <r>
    <n v="0"/>
    <x v="2"/>
    <n v="3420006"/>
    <s v="Assegurança Llar El Niu"/>
    <n v="663"/>
  </r>
  <r>
    <n v="0"/>
    <x v="2"/>
    <n v="3420007"/>
    <s v="Material escolar llar El Niu"/>
    <n v="2418"/>
  </r>
  <r>
    <n v="0"/>
    <x v="2"/>
    <n v="3420008"/>
    <s v="Servei menjador Llar El Niu"/>
    <n v="35000"/>
  </r>
  <r>
    <n v="0"/>
    <x v="2"/>
    <n v="3420009"/>
    <s v="Matrícula i quotes Llar La Pau"/>
    <n v="56500"/>
  </r>
  <r>
    <n v="0"/>
    <x v="2"/>
    <n v="3420010"/>
    <s v="Serveis educatius."/>
    <n v="100"/>
  </r>
  <r>
    <n v="0"/>
    <x v="2"/>
    <n v="3430001"/>
    <s v="Serveis esportius"/>
    <n v="1000"/>
  </r>
  <r>
    <n v="0"/>
    <x v="2"/>
    <n v="3430002"/>
    <s v="Preus públics piscines Tàrrega."/>
    <n v="100000"/>
  </r>
  <r>
    <n v="0"/>
    <x v="2"/>
    <n v="3440001"/>
    <s v="Entrades museus, exposicions, espectacles Trepat"/>
    <n v="500"/>
  </r>
  <r>
    <n v="0"/>
    <x v="2"/>
    <n v="3440002"/>
    <s v="Entrades museus, exposicions, espectacles M.Comarcal"/>
    <n v="150"/>
  </r>
  <r>
    <n v="0"/>
    <x v="2"/>
    <n v="3490001"/>
    <s v="Pàrquing Av. Catalunya"/>
    <n v="80000"/>
  </r>
  <r>
    <n v="0"/>
    <x v="2"/>
    <n v="3490003"/>
    <s v="Entrades Teatre"/>
    <n v="32000"/>
  </r>
  <r>
    <n v="0"/>
    <x v="2"/>
    <n v="3490004"/>
    <s v="Música i concerts"/>
    <n v="15000"/>
  </r>
  <r>
    <n v="0"/>
    <x v="2"/>
    <n v="3490006"/>
    <s v="Parc de Nadal"/>
    <n v="15000"/>
  </r>
  <r>
    <n v="0"/>
    <x v="2"/>
    <n v="3490011"/>
    <s v="Fira CóC"/>
    <n v="7000"/>
  </r>
  <r>
    <n v="0"/>
    <x v="2"/>
    <n v="3490012"/>
    <s v="Fira Artistes i Artesans"/>
    <n v="10000"/>
  </r>
  <r>
    <n v="0"/>
    <x v="2"/>
    <n v="3490013"/>
    <s v="Fira Medi Ambient"/>
    <n v="4000"/>
  </r>
  <r>
    <n v="0"/>
    <x v="2"/>
    <n v="3490014"/>
    <s v="Altres Fires"/>
    <n v="500"/>
  </r>
  <r>
    <n v="0"/>
    <x v="2"/>
    <n v="3490015"/>
    <s v="Publicitat Radio TV"/>
    <n v="25000"/>
  </r>
  <r>
    <n v="0"/>
    <x v="2"/>
    <n v="3490016"/>
    <s v="Publicitat Festa Major"/>
    <n v="500"/>
  </r>
  <r>
    <n v="0"/>
    <x v="2"/>
    <n v="3490017"/>
    <s v="Publicitat Actes culturals"/>
    <n v="500"/>
  </r>
  <r>
    <n v="0"/>
    <x v="2"/>
    <n v="3490019"/>
    <s v="Activitats de Joventut"/>
    <n v="1000"/>
  </r>
  <r>
    <n v="0"/>
    <x v="2"/>
    <n v="3490024"/>
    <s v="ACA, gestió depuradora"/>
    <n v="429400"/>
  </r>
  <r>
    <n v="0"/>
    <x v="2"/>
    <n v="3490025"/>
    <s v="Altres preus publics CEEI Cal Trepat"/>
    <n v="50"/>
  </r>
  <r>
    <n v="0"/>
    <x v="2"/>
    <n v="3490026"/>
    <s v="Venda figures goma bestiari local"/>
    <n v="8500"/>
  </r>
  <r>
    <n v="0"/>
    <x v="2"/>
    <n v="3490031"/>
    <s v="Fira vehicles ocasió"/>
    <n v="19000"/>
  </r>
  <r>
    <n v="0"/>
    <x v="2"/>
    <n v="3490033"/>
    <s v="Venda llibres Trepat"/>
    <n v="100"/>
  </r>
  <r>
    <n v="0"/>
    <x v="2"/>
    <n v="3490034"/>
    <s v="Exposicions temporals"/>
    <n v="100"/>
  </r>
  <r>
    <n v="0"/>
    <x v="2"/>
    <n v="3490035"/>
    <s v="Venda llibres Museu Comarcal"/>
    <n v="1500"/>
  </r>
  <r>
    <n v="0"/>
    <x v="2"/>
    <n v="3490036"/>
    <s v="Venda llibres polítiques d'igualtat"/>
    <n v="10"/>
  </r>
  <r>
    <n v="0"/>
    <x v="2"/>
    <n v="3490039"/>
    <s v="Altres preus públics."/>
    <n v="10000"/>
  </r>
  <r>
    <n v="0"/>
    <x v="2"/>
    <n v="3600002"/>
    <s v="Venda Albades"/>
    <n v="100"/>
  </r>
  <r>
    <n v="0"/>
    <x v="2"/>
    <n v="3910001"/>
    <s v="Multes Infraccions Urbanístiques"/>
    <n v="1000"/>
  </r>
  <r>
    <n v="0"/>
    <x v="2"/>
    <n v="3912001"/>
    <s v="Multes trànsit"/>
    <n v="250000"/>
  </r>
  <r>
    <n v="0"/>
    <x v="2"/>
    <n v="3919001"/>
    <s v="Multes civisme"/>
    <n v="15000"/>
  </r>
  <r>
    <n v="0"/>
    <x v="2"/>
    <n v="3921101"/>
    <s v="Recàrrecs apremi"/>
    <n v="150000"/>
  </r>
  <r>
    <n v="0"/>
    <x v="2"/>
    <n v="3930001"/>
    <s v="Interessos demora"/>
    <n v="60000"/>
  </r>
  <r>
    <n v="0"/>
    <x v="2"/>
    <n v="3980001"/>
    <s v="Indemnitzacio assegurança "/>
    <n v="10000"/>
  </r>
  <r>
    <n v="0"/>
    <x v="2"/>
    <n v="3990000"/>
    <s v="Activitats hàbits saludables "/>
    <n v="4500"/>
  </r>
  <r>
    <n v="0"/>
    <x v="2"/>
    <n v="3990001"/>
    <s v="Recursos eventuals / imprevistos"/>
    <n v="25000"/>
  </r>
  <r>
    <n v="0"/>
    <x v="2"/>
    <n v="3990004"/>
    <s v="Costes"/>
    <n v="100"/>
  </r>
  <r>
    <n v="0"/>
    <x v="2"/>
    <n v="3990006"/>
    <s v="Energia antenes Renfe i Sant Eloi"/>
    <n v="9000"/>
  </r>
  <r>
    <n v="0"/>
    <x v="2"/>
    <n v="3990008"/>
    <s v="Execucions Subsidiàries"/>
    <n v="100"/>
  </r>
  <r>
    <n v="0"/>
    <x v="2"/>
    <n v="3990013"/>
    <s v="Altres ingressos diversos Llars"/>
    <n v="250"/>
  </r>
  <r>
    <n v="0"/>
    <x v="2"/>
    <n v="3990014"/>
    <s v="Altres ingressos diversos Trepat"/>
    <n v="50"/>
  </r>
  <r>
    <n v="0"/>
    <x v="2"/>
    <n v="3990015"/>
    <s v="Altres ingressos diversos Museu comarcal"/>
    <n v="50"/>
  </r>
  <r>
    <n v="0"/>
    <x v="2"/>
    <n v="3990016"/>
    <s v="Altres ingressos diversos Escola música"/>
    <n v="50"/>
  </r>
  <r>
    <n v="0"/>
    <x v="2"/>
    <n v="3990020"/>
    <s v="Altres ingressos diversos subvencions"/>
    <n v="10"/>
  </r>
  <r>
    <n v="0"/>
    <x v="3"/>
    <n v="4200001"/>
    <s v="Fons Cooperació Estatal"/>
    <n v="4511481.8099999996"/>
  </r>
  <r>
    <n v="0"/>
    <x v="3"/>
    <n v="4200002"/>
    <s v="Compensacions Estatals"/>
    <n v="95379.97"/>
  </r>
  <r>
    <n v="0"/>
    <x v="3"/>
    <n v="4202001"/>
    <s v="Compensació per beneficis fiscals"/>
    <n v="12800.32"/>
  </r>
  <r>
    <n v="0"/>
    <x v="3"/>
    <n v="4209002"/>
    <s v="Subv. Violència contra la dona"/>
    <n v="15241.28"/>
  </r>
  <r>
    <n v="0"/>
    <x v="3"/>
    <n v="4209003"/>
    <s v="Subv. Subtran"/>
    <n v="4000"/>
  </r>
  <r>
    <n v="0"/>
    <x v="3"/>
    <n v="4500000"/>
    <s v="Subv. Teatre Ateneu activitats"/>
    <n v="8585"/>
  </r>
  <r>
    <n v="0"/>
    <x v="3"/>
    <n v="4500001"/>
    <s v="Fons Cooperació Generalitat de Catalunya"/>
    <n v="232000"/>
  </r>
  <r>
    <n v="0"/>
    <x v="3"/>
    <n v="4500205"/>
    <s v="Subv. Oficina Jove de l'Urgell"/>
    <n v="25000"/>
  </r>
  <r>
    <n v="0"/>
    <x v="3"/>
    <n v="4503001"/>
    <s v="Subv. Escola Música Ensenyament "/>
    <n v="36141.49"/>
  </r>
  <r>
    <n v="0"/>
    <x v="3"/>
    <n v="4503005"/>
    <s v="Pla Educatiu Entorn"/>
    <n v="47700"/>
  </r>
  <r>
    <n v="0"/>
    <x v="3"/>
    <n v="4503008"/>
    <s v="Subv. GENCAT Llar infants la pau"/>
    <n v="80514.289999999994"/>
  </r>
  <r>
    <n v="0"/>
    <x v="3"/>
    <n v="4503009"/>
    <s v="Subv. GENCAT Llar infants el niu"/>
    <n v="109142.86"/>
  </r>
  <r>
    <n v="0"/>
    <x v="3"/>
    <n v="4508002"/>
    <s v="Justicia subvenció Jutjat"/>
    <n v="5000"/>
  </r>
  <r>
    <n v="0"/>
    <x v="3"/>
    <n v="4508006"/>
    <s v="Oficina habitatge"/>
    <n v="40000"/>
  </r>
  <r>
    <n v="0"/>
    <x v="3"/>
    <n v="4508013"/>
    <s v="Retorn Brossa Orgànica GENCAT"/>
    <n v="35000"/>
  </r>
  <r>
    <n v="0"/>
    <x v="3"/>
    <n v="4508028"/>
    <s v="Subv. Consultoris mèdics. GENCAT"/>
    <n v="2400"/>
  </r>
  <r>
    <n v="0"/>
    <x v="3"/>
    <n v="4508034"/>
    <s v="Subv. per programacions escolars d'arts escèniques i música GENCAT"/>
    <n v="3963"/>
  </r>
  <r>
    <n v="0"/>
    <x v="3"/>
    <n v="4610034"/>
    <s v="Subv. Àmbit de la salut "/>
    <n v="71000"/>
  </r>
  <r>
    <n v="0"/>
    <x v="3"/>
    <n v="4610036"/>
    <s v="Subv. Despeses corrents arranjament de camins de titularitat dels ens locals, juliol 2021-desembre 2022."/>
    <n v="28614.73"/>
  </r>
  <r>
    <n v="0"/>
    <x v="3"/>
    <n v="4610037"/>
    <s v="Subv. Igualtat DDL"/>
    <n v="15000"/>
  </r>
  <r>
    <n v="0"/>
    <x v="3"/>
    <n v="4610038"/>
    <s v="Subv. Punt GlobaLleida "/>
    <n v="11000"/>
  </r>
  <r>
    <n v="0"/>
    <x v="3"/>
    <n v="4610039"/>
    <s v="Subvenció Pla Culturals Ens Locals IEI"/>
    <n v="35000"/>
  </r>
  <r>
    <n v="0"/>
    <x v="3"/>
    <n v="4610042"/>
    <s v="Conveni activitats firals"/>
    <n v="50000"/>
  </r>
  <r>
    <n v="0"/>
    <x v="3"/>
    <n v="4650008"/>
    <s v="Subv. Pla local joventut CCU"/>
    <n v="9500"/>
  </r>
  <r>
    <n v="0"/>
    <x v="3"/>
    <n v="4650009"/>
    <s v="Subv. Punt atenció LGTBI CCU"/>
    <n v="10000"/>
  </r>
  <r>
    <n v="0"/>
    <x v="3"/>
    <n v="4650010"/>
    <s v="Subv. Musiquem la comarca CCU"/>
    <n v="600"/>
  </r>
  <r>
    <n v="0"/>
    <x v="3"/>
    <n v="4650203"/>
    <s v="Subv. Acció social infància CCU"/>
    <n v="46565.84"/>
  </r>
  <r>
    <n v="0"/>
    <x v="3"/>
    <n v="4670001"/>
    <s v="Subv. Parc de Nadal Consorci residus Urgell"/>
    <n v="1500"/>
  </r>
  <r>
    <n v="0"/>
    <x v="3"/>
    <n v="4700004"/>
    <s v="Patrocinis Parc de Nadal"/>
    <n v="500"/>
  </r>
  <r>
    <n v="0"/>
    <x v="4"/>
    <n v="5410001"/>
    <s v="Arrendament de Finques"/>
    <n v="2000"/>
  </r>
  <r>
    <n v="0"/>
    <x v="4"/>
    <n v="5410003"/>
    <s v="Antenes Claravalls"/>
    <n v="800"/>
  </r>
  <r>
    <n v="0"/>
    <x v="4"/>
    <n v="5410004"/>
    <s v="Antenes Santa Maria Montmagastrell"/>
    <n v="800"/>
  </r>
  <r>
    <n v="0"/>
    <x v="4"/>
    <n v="5410007"/>
    <s v="Lloguer espais Viver d'Empreses"/>
    <n v="5000"/>
  </r>
  <r>
    <n v="0"/>
    <x v="4"/>
    <n v="5490002"/>
    <s v="Altres rendes de béns immobles - Dones Arrel C/ Plana 3r 2a Bloc 2 Esc A"/>
    <n v="350"/>
  </r>
  <r>
    <n v="0"/>
    <x v="4"/>
    <n v="5500001"/>
    <s v="Concessió demanial piscina coberta"/>
    <n v="275000"/>
  </r>
  <r>
    <n v="0"/>
    <x v="4"/>
    <n v="5500002"/>
    <s v="Concessió bar i quioscos"/>
    <n v="3600"/>
  </r>
  <r>
    <n v="0"/>
    <x v="4"/>
    <n v="5500003"/>
    <s v="Cànon Estacionament Zona Blava"/>
    <n v="3100"/>
  </r>
  <r>
    <n v="0"/>
    <x v="4"/>
    <n v="5500006"/>
    <s v="Concessió aigua SOREA "/>
    <n v="60000"/>
  </r>
  <r>
    <n v="0"/>
    <x v="4"/>
    <n v="5500008"/>
    <s v="Concessió Clavegueram SOREA"/>
    <n v="10000"/>
  </r>
  <r>
    <n v="0"/>
    <x v="4"/>
    <n v="5520001"/>
    <s v="Abocador comarcal"/>
    <n v="16000"/>
  </r>
  <r>
    <n v="0"/>
    <x v="4"/>
    <n v="5520002"/>
    <s v="Instal.lació Fotovoltaica"/>
    <n v="3000"/>
  </r>
  <r>
    <n v="0"/>
    <x v="4"/>
    <n v="5990002"/>
    <s v="Producció energia plaques solars"/>
    <n v="10"/>
  </r>
  <r>
    <n v="0"/>
    <x v="5"/>
    <n v="6000001"/>
    <s v="Alienació de solars "/>
    <n v="308397.5"/>
  </r>
  <r>
    <n v="0"/>
    <x v="6"/>
    <n v="7200001"/>
    <s v="Subv. Eficiència energètica equipaments municipals (Next Generation)"/>
    <n v="212500"/>
  </r>
  <r>
    <n v="0"/>
    <x v="6"/>
    <n v="7200002"/>
    <s v="Subv. Renovació i modernització enllumenat públic (Next generation)"/>
    <n v="212500"/>
  </r>
  <r>
    <n v="0"/>
    <x v="6"/>
    <n v="7500004"/>
    <s v="Subv. Eficiència energètica llars (Next Generation)"/>
    <n v="12870"/>
  </r>
  <r>
    <n v="0"/>
    <x v="6"/>
    <n v="7200004"/>
    <s v="Subv. Punts de recàrrega vehicles elèctrics"/>
    <n v="12750"/>
  </r>
  <r>
    <n v="0"/>
    <x v="6"/>
    <n v="7200005"/>
    <s v="Subvenció 1,5% cultual Torreons Sant Eloi (Fase 2)"/>
    <n v="37500"/>
  </r>
  <r>
    <n v="0"/>
    <x v="6"/>
    <n v="7500001"/>
    <s v="Subv. Accessibilitat equipaments municipals (Next Generation )"/>
    <n v="212500"/>
  </r>
  <r>
    <n v="0"/>
    <x v="6"/>
    <n v="7500002"/>
    <s v="Subv. Accessibilitat carrers (santa clara, ramon i cajal, etc) (Next Generation)"/>
    <n v="267750"/>
  </r>
  <r>
    <n v="0"/>
    <x v="6"/>
    <n v="7500003"/>
    <s v="Subv. Manta piscina coberta i eficiència energètica"/>
    <n v="59500"/>
  </r>
  <r>
    <n v="0"/>
    <x v="6"/>
    <n v="7508022"/>
    <s v="Subv. Generalitat llibres "/>
    <n v="10000"/>
  </r>
  <r>
    <n v="0"/>
    <x v="6"/>
    <n v="7510004"/>
    <s v="ACA Reposició i millores depuradora "/>
    <n v="500000"/>
  </r>
  <r>
    <n v="0"/>
    <x v="6"/>
    <n v="7610063"/>
    <s v="Subv. Pla de cooperació municipal "/>
    <n v="250000"/>
  </r>
  <r>
    <n v="0"/>
    <x v="6"/>
    <n v="7800000"/>
    <s v="Conveni Endesa SUD-17"/>
    <n v="120000"/>
  </r>
  <r>
    <n v="0"/>
    <x v="7"/>
    <n v="9130011"/>
    <s v="Préstecs rebuts a llarg termini d’ens de fora del sector públic"/>
    <n v="32010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6">
  <r>
    <n v="0"/>
    <s v="01100"/>
    <s v="Interessos"/>
    <n v="3100001"/>
    <s v="011003100001"/>
    <x v="0"/>
    <s v="Interessos préstec refinançament Caixabank 2019"/>
    <n v="2000"/>
  </r>
  <r>
    <n v="0"/>
    <s v="01100"/>
    <s v="Interessos"/>
    <n v="3100002"/>
    <s v="011003100002"/>
    <x v="0"/>
    <s v="Interessos préstec 50.000 elements de transport Caixabank 2019"/>
    <n v="50"/>
  </r>
  <r>
    <n v="0"/>
    <s v="01100"/>
    <s v="Interessos"/>
    <n v="3100004"/>
    <s v="011003100004"/>
    <x v="0"/>
    <s v="Interessos préstec 272.000 piscina coberta Caixabank 2020"/>
    <n v="500"/>
  </r>
  <r>
    <n v="0"/>
    <s v="01100"/>
    <s v="Interessos"/>
    <n v="3100009"/>
    <s v="011003100009"/>
    <x v="0"/>
    <s v="Interessos prèstec RESIDENCIA TREPAT Caixabank 2021"/>
    <n v="300"/>
  </r>
  <r>
    <n v="0"/>
    <s v="01100"/>
    <s v="Interessos"/>
    <n v="3100010"/>
    <s v="011003100010"/>
    <x v="0"/>
    <s v="Interessos prèstec 109.000 caldera/escombradora BSAB 2021"/>
    <n v="150"/>
  </r>
  <r>
    <n v="0"/>
    <s v="01100"/>
    <s v="Interessos"/>
    <n v="3103701"/>
    <s v="011003103701"/>
    <x v="0"/>
    <s v="Interessos pòlissa de crèdit"/>
    <n v="700"/>
  </r>
  <r>
    <n v="0"/>
    <s v="01100"/>
    <s v="Interessos"/>
    <n v="3105101"/>
    <s v="011003105101"/>
    <x v="0"/>
    <s v="BBVA Refinançament"/>
    <n v="8600"/>
  </r>
  <r>
    <n v="0"/>
    <s v="01100"/>
    <s v="Interessos"/>
    <n v="3105801"/>
    <s v="011003105801"/>
    <x v="0"/>
    <s v="Banc Santander 2007"/>
    <n v="50"/>
  </r>
  <r>
    <n v="0"/>
    <s v="01100"/>
    <s v="Interessos"/>
    <n v="3105901"/>
    <s v="011003105901"/>
    <x v="0"/>
    <s v="Caja Madrid 2008"/>
    <n v="2200"/>
  </r>
  <r>
    <n v="0"/>
    <s v="01100"/>
    <s v="Interessos"/>
    <n v="3106201"/>
    <s v="011003106201"/>
    <x v="0"/>
    <s v="Caja Madrid 2009"/>
    <n v="4300"/>
  </r>
  <r>
    <n v="0"/>
    <s v="01100"/>
    <s v="Interessos"/>
    <n v="3110001"/>
    <s v="011003110001"/>
    <x v="0"/>
    <s v="Despeses Formalització"/>
    <n v="1000"/>
  </r>
  <r>
    <n v="0"/>
    <s v="01102"/>
    <s v="Amortitzacions"/>
    <n v="9130001"/>
    <s v="011029130001"/>
    <x v="1"/>
    <s v="Amortització prestec refinançament Caixa Banc 2019"/>
    <n v="222700"/>
  </r>
  <r>
    <n v="0"/>
    <s v="01102"/>
    <s v="Amortitzacions"/>
    <n v="9130002"/>
    <s v="011029130002"/>
    <x v="1"/>
    <s v="Amortització préstec 50.000 elements de transport Caixabank 2019"/>
    <n v="10000"/>
  </r>
  <r>
    <n v="0"/>
    <s v="01102"/>
    <s v="Amortitzacions"/>
    <n v="9130004"/>
    <s v="011029130004"/>
    <x v="1"/>
    <s v="Amortització préstec 272.000 piscina coberta Caixabank 2020"/>
    <n v="27200"/>
  </r>
  <r>
    <n v="0"/>
    <s v="01102"/>
    <s v="Amortitzacions"/>
    <n v="9130010"/>
    <s v="011029130010"/>
    <x v="1"/>
    <s v="Amortització prèstec 109.000 caldera/escombradora BSAB 2021"/>
    <n v="10900"/>
  </r>
  <r>
    <n v="0"/>
    <s v="01102"/>
    <s v="Amortitzacions"/>
    <n v="9130011"/>
    <s v="011029130011"/>
    <x v="1"/>
    <s v="Amortització prèstec DA 108 1498033,79 BSAB 2021"/>
    <n v="748016.9"/>
  </r>
  <r>
    <n v="0"/>
    <s v="01102"/>
    <s v="Amortitzacions"/>
    <n v="9136001"/>
    <s v="011029136001"/>
    <x v="1"/>
    <s v="Banc Santander 2007"/>
    <n v="165714.26"/>
  </r>
  <r>
    <n v="0"/>
    <s v="01102"/>
    <s v="Amortitzacions"/>
    <n v="9136101"/>
    <s v="011029136101"/>
    <x v="1"/>
    <s v="Caja Madrid 2008"/>
    <n v="201500"/>
  </r>
  <r>
    <n v="0"/>
    <s v="01102"/>
    <s v="Amortitzacions"/>
    <n v="9136401"/>
    <s v="011029136401"/>
    <x v="1"/>
    <s v="Caja Madrid 2009"/>
    <n v="79200"/>
  </r>
  <r>
    <n v="0"/>
    <s v="01102"/>
    <s v="Amortitzacions"/>
    <n v="9136801"/>
    <s v="011029136801"/>
    <x v="1"/>
    <s v="Amortització BBVA refin 2010"/>
    <n v="334000"/>
  </r>
  <r>
    <n v="0"/>
    <n v="13200"/>
    <s v="Guàrdia Urbana"/>
    <n v="1200301"/>
    <s v="132001200301"/>
    <x v="2"/>
    <s v="Sous Grup C1"/>
    <n v="11038"/>
  </r>
  <r>
    <n v="0"/>
    <n v="13200"/>
    <s v="Guàrdia Urbana"/>
    <n v="1200401"/>
    <s v="132001200401"/>
    <x v="2"/>
    <s v="Sous Grup C2"/>
    <n v="198686"/>
  </r>
  <r>
    <n v="0"/>
    <n v="13200"/>
    <s v="Guàrdia Urbana"/>
    <n v="1200601"/>
    <s v="132001200601"/>
    <x v="2"/>
    <s v="Triennis Funcionaris "/>
    <n v="20639"/>
  </r>
  <r>
    <n v="0"/>
    <n v="13200"/>
    <s v="Guàrdia Urbana"/>
    <n v="1210001"/>
    <s v="132001210001"/>
    <x v="2"/>
    <s v="Complement Destí Personal Funcionari"/>
    <n v="113474"/>
  </r>
  <r>
    <n v="0"/>
    <n v="13200"/>
    <s v="Guàrdia Urbana"/>
    <n v="1210101"/>
    <s v="132001210101"/>
    <x v="2"/>
    <s v="Complement Específic Personal Funcionari"/>
    <n v="320449"/>
  </r>
  <r>
    <n v="0"/>
    <n v="13200"/>
    <s v="Guàrdia Urbana"/>
    <n v="1300001"/>
    <s v="132001300001"/>
    <x v="2"/>
    <s v="Retribucions Bàsiques Personal Laboral Fix"/>
    <n v="42289"/>
  </r>
  <r>
    <n v="0"/>
    <n v="13200"/>
    <s v="Guàrdia Urbana"/>
    <n v="1300002"/>
    <s v="132001300002"/>
    <x v="2"/>
    <s v="Triennis Personal Laboral Fix"/>
    <n v="10553"/>
  </r>
  <r>
    <n v="0"/>
    <n v="13200"/>
    <s v="Guàrdia Urbana"/>
    <n v="1300101"/>
    <s v="132001300101"/>
    <x v="2"/>
    <s v="Hores Extres Personal Laboral Fix"/>
    <n v="100"/>
  </r>
  <r>
    <n v="0"/>
    <n v="13200"/>
    <s v="Guàrdia Urbana"/>
    <n v="1300201"/>
    <s v="132001300201"/>
    <x v="2"/>
    <s v="Complement Destí Personal Laboral Fix"/>
    <n v="21887"/>
  </r>
  <r>
    <n v="0"/>
    <n v="13200"/>
    <s v="Guàrdia Urbana"/>
    <n v="1300202"/>
    <s v="132001300202"/>
    <x v="2"/>
    <s v="Complement Específic Personal Laboral Fix"/>
    <n v="25741"/>
  </r>
  <r>
    <n v="0"/>
    <n v="13200"/>
    <s v="Guàrdia Urbana"/>
    <n v="1310001"/>
    <s v="132001310001"/>
    <x v="2"/>
    <s v="Retribucions Bàsiques Personal Laboral Temp"/>
    <n v="9355.7999999999993"/>
  </r>
  <r>
    <n v="0"/>
    <n v="13200"/>
    <s v="Guàrdia Urbana"/>
    <n v="1310002"/>
    <s v="132001310002"/>
    <x v="2"/>
    <s v="Triennis laboral temporal"/>
    <n v="2582.8000000000002"/>
  </r>
  <r>
    <n v="0"/>
    <n v="13200"/>
    <s v="Guàrdia Urbana"/>
    <n v="1310003"/>
    <s v="132001310003"/>
    <x v="2"/>
    <s v="Complement Destí Personal Laboral Temporal"/>
    <n v="5471.9"/>
  </r>
  <r>
    <n v="0"/>
    <n v="13200"/>
    <s v="Guàrdia Urbana"/>
    <n v="1310004"/>
    <s v="132001310004"/>
    <x v="2"/>
    <s v="Complement Específic Personal Laboral Temp"/>
    <n v="6342.3"/>
  </r>
  <r>
    <n v="0"/>
    <n v="13200"/>
    <s v="Guàrdia Urbana"/>
    <n v="1310005"/>
    <s v="132001310005"/>
    <x v="2"/>
    <s v="Indemnitzacions personal laboral temporal"/>
    <n v="10"/>
  </r>
  <r>
    <n v="0"/>
    <n v="13200"/>
    <s v="Guàrdia Urbana"/>
    <n v="1500001"/>
    <s v="132001500001"/>
    <x v="2"/>
    <s v="Productivitat Personal Funcionari"/>
    <n v="80000"/>
  </r>
  <r>
    <n v="0"/>
    <n v="13200"/>
    <s v="Guàrdia Urbana"/>
    <n v="1500002"/>
    <s v="132001500002"/>
    <x v="2"/>
    <s v="Productivitat Personal Laboral Fix"/>
    <n v="1891.4"/>
  </r>
  <r>
    <n v="0"/>
    <n v="13200"/>
    <s v="Guàrdia Urbana"/>
    <n v="1510001"/>
    <s v="132001510001"/>
    <x v="2"/>
    <s v="Gratificació Funcionaris Hores Extra"/>
    <n v="30000"/>
  </r>
  <r>
    <n v="0"/>
    <n v="13200"/>
    <s v="Guàrdia Urbana"/>
    <n v="1510002"/>
    <s v="132001510002"/>
    <x v="2"/>
    <s v="Hores Extres Personal Laboral Temporal"/>
    <n v="50"/>
  </r>
  <r>
    <n v="0"/>
    <n v="13200"/>
    <s v="Guàrdia Urbana"/>
    <n v="1600001"/>
    <s v="132001600001"/>
    <x v="2"/>
    <s v="Seguretat Social"/>
    <n v="266245"/>
  </r>
  <r>
    <n v="0"/>
    <n v="13200"/>
    <s v="Guàrdia Urbana"/>
    <n v="1620001"/>
    <s v="132001620001"/>
    <x v="2"/>
    <s v="Formació i perfeccionament"/>
    <n v="2000"/>
  </r>
  <r>
    <n v="0"/>
    <n v="13200"/>
    <s v="Guàrdia Urbana"/>
    <n v="2040001"/>
    <s v="132002040001"/>
    <x v="3"/>
    <s v="Arrendament Mitjans de Transport"/>
    <n v="28299.18"/>
  </r>
  <r>
    <n v="0"/>
    <n v="13200"/>
    <s v="Guàrdia Urbana"/>
    <n v="2060001"/>
    <s v="132002060001"/>
    <x v="3"/>
    <s v="Arrendament equips informàtic"/>
    <n v="700"/>
  </r>
  <r>
    <n v="0"/>
    <n v="13200"/>
    <s v="Guàrdia Urbana"/>
    <n v="2120000"/>
    <s v="132002120000"/>
    <x v="3"/>
    <s v="Manteniment Edificis i Construccions"/>
    <n v="3000"/>
  </r>
  <r>
    <n v="0"/>
    <n v="13200"/>
    <s v="Guàrdia Urbana"/>
    <n v="2130001"/>
    <s v="132002130001"/>
    <x v="3"/>
    <s v="Manteniment maquinària, instal i utillatge"/>
    <n v="2000"/>
  </r>
  <r>
    <n v="0"/>
    <n v="13200"/>
    <s v="Guàrdia Urbana"/>
    <n v="2140001"/>
    <s v="132002140001"/>
    <x v="3"/>
    <s v="Manteniment Elements de Transport"/>
    <n v="4000"/>
  </r>
  <r>
    <n v="0"/>
    <n v="13200"/>
    <s v="Guàrdia Urbana"/>
    <n v="2150001"/>
    <s v="132002150001"/>
    <x v="3"/>
    <s v="Manteniment mobiliari"/>
    <n v="1000"/>
  </r>
  <r>
    <n v="0"/>
    <n v="13200"/>
    <s v="Guàrdia Urbana"/>
    <n v="2160001"/>
    <s v="132002160001"/>
    <x v="3"/>
    <s v="Manteniment Equips Informàtics"/>
    <n v="250"/>
  </r>
  <r>
    <n v="0"/>
    <n v="13200"/>
    <s v="Guàrdia Urbana"/>
    <n v="2160002"/>
    <s v="132002160002"/>
    <x v="3"/>
    <s v="Compra de petit material informàtic"/>
    <n v="1800"/>
  </r>
  <r>
    <n v="0"/>
    <n v="13200"/>
    <s v="Guàrdia Urbana"/>
    <n v="2200001"/>
    <s v="132002200001"/>
    <x v="3"/>
    <s v="Material d'oficina"/>
    <n v="1250"/>
  </r>
  <r>
    <n v="0"/>
    <n v="13200"/>
    <s v="Guàrdia Urbana"/>
    <n v="2200010"/>
    <s v="132002200010"/>
    <x v="3"/>
    <s v="Fotocòpies i impressions"/>
    <n v="1800"/>
  </r>
  <r>
    <n v="0"/>
    <n v="13200"/>
    <s v="Guàrdia Urbana"/>
    <n v="2210001"/>
    <s v="132002210001"/>
    <x v="3"/>
    <s v="Subministrament Energia Elèctrica"/>
    <n v="3000"/>
  </r>
  <r>
    <n v="0"/>
    <n v="13200"/>
    <s v="Guàrdia Urbana"/>
    <n v="2210101"/>
    <s v="132002210101"/>
    <x v="3"/>
    <s v="Subministrament aigua"/>
    <n v="300"/>
  </r>
  <r>
    <n v="0"/>
    <n v="13200"/>
    <s v="Guàrdia Urbana"/>
    <n v="2210301"/>
    <s v="132002210301"/>
    <x v="3"/>
    <s v="Combustible i carburants"/>
    <n v="18000"/>
  </r>
  <r>
    <n v="0"/>
    <n v="13200"/>
    <s v="Guàrdia Urbana"/>
    <n v="2210401"/>
    <s v="132002210401"/>
    <x v="3"/>
    <s v="Vestuari del Personal"/>
    <n v="7000"/>
  </r>
  <r>
    <n v="0"/>
    <n v="13200"/>
    <s v="Guàrdia Urbana"/>
    <n v="2219901"/>
    <s v="132002219901"/>
    <x v="3"/>
    <s v="Material Tècnic"/>
    <n v="2500"/>
  </r>
  <r>
    <n v="0"/>
    <n v="13200"/>
    <s v="Guàrdia Urbana"/>
    <n v="2219905"/>
    <s v="132002219905"/>
    <x v="3"/>
    <s v="COVID Subministrament de productes"/>
    <n v="1500"/>
  </r>
  <r>
    <n v="0"/>
    <n v="13200"/>
    <s v="Guàrdia Urbana"/>
    <n v="2220001"/>
    <s v="132002220001"/>
    <x v="3"/>
    <s v="Serveis de Telecomunicacions"/>
    <n v="7000"/>
  </r>
  <r>
    <n v="0"/>
    <n v="13200"/>
    <s v="Guàrdia Urbana"/>
    <n v="2240001"/>
    <s v="132002240001"/>
    <x v="3"/>
    <s v="Assegurances"/>
    <n v="2000"/>
  </r>
  <r>
    <n v="0"/>
    <n v="13200"/>
    <s v="Guàrdia Urbana"/>
    <n v="2270401"/>
    <s v="132002270401"/>
    <x v="3"/>
    <s v="Custòdia i Dipòsits"/>
    <n v="3500"/>
  </r>
  <r>
    <n v="0"/>
    <n v="13200"/>
    <s v="Guàrdia Urbana"/>
    <n v="2279900"/>
    <s v="132002279900"/>
    <x v="3"/>
    <s v="Altres treballs realitzats per altres empreses i professionals"/>
    <n v="2000"/>
  </r>
  <r>
    <n v="0"/>
    <n v="13200"/>
    <s v="Guàrdia Urbana"/>
    <n v="2279940"/>
    <s v="132002279940"/>
    <x v="3"/>
    <s v="Manteniment programari informàtic"/>
    <n v="7700"/>
  </r>
  <r>
    <n v="0"/>
    <n v="13200"/>
    <s v="Guàrdia Urbana"/>
    <n v="2279951"/>
    <s v="132002279951"/>
    <x v="3"/>
    <s v="Recollida d'animals"/>
    <n v="500"/>
  </r>
  <r>
    <n v="0"/>
    <n v="13200"/>
    <s v="Guàrdia Urbana"/>
    <n v="2302000"/>
    <s v="132002302000"/>
    <x v="3"/>
    <s v="Dietes del personal no directiu"/>
    <n v="1000"/>
  </r>
  <r>
    <n v="0"/>
    <n v="13200"/>
    <s v="Guàrdia Urbana"/>
    <n v="2312000"/>
    <s v="132002312000"/>
    <x v="3"/>
    <s v="Locomoció del personal no directiu"/>
    <n v="1500"/>
  </r>
  <r>
    <n v="0"/>
    <n v="13200"/>
    <s v="Guàrdia Urbana"/>
    <n v="6220000"/>
    <s v="132006220000"/>
    <x v="4"/>
    <s v="Reforma comissaria"/>
    <n v="21500"/>
  </r>
  <r>
    <n v="0"/>
    <n v="13200"/>
    <s v="Guàrdia Urbana"/>
    <n v="6230001"/>
    <s v="132006230001"/>
    <x v="4"/>
    <s v="Compra Armes"/>
    <n v="2000"/>
  </r>
  <r>
    <n v="0"/>
    <n v="13200"/>
    <s v="Guàrdia Urbana"/>
    <n v="6350001"/>
    <s v="132006350001"/>
    <x v="4"/>
    <s v="Compromisos intervencions via pública - càmeres ciutadania"/>
    <n v="30000"/>
  </r>
  <r>
    <n v="0"/>
    <n v="13200"/>
    <s v="Guàrdia Urbana"/>
    <n v="6360000"/>
    <s v="132006360000"/>
    <x v="4"/>
    <s v="Adquisició equips informàtic"/>
    <n v="5800"/>
  </r>
  <r>
    <n v="0"/>
    <n v="13200"/>
    <s v="Guàrdia Urbana"/>
    <n v="6410001"/>
    <s v="132006410001"/>
    <x v="4"/>
    <s v="Programari informàtic"/>
    <n v="8833"/>
  </r>
  <r>
    <n v="0"/>
    <n v="15100"/>
    <s v="Urbanisme"/>
    <n v="1200001"/>
    <s v="151001200001"/>
    <x v="2"/>
    <s v="Sous Grup A1"/>
    <n v="16390"/>
  </r>
  <r>
    <n v="0"/>
    <n v="15100"/>
    <s v="Urbanisme"/>
    <n v="1200601"/>
    <s v="151001200601"/>
    <x v="2"/>
    <s v="Triennis Funcionaris "/>
    <n v="2440.8000000000002"/>
  </r>
  <r>
    <n v="0"/>
    <n v="15100"/>
    <s v="Urbanisme"/>
    <n v="1210001"/>
    <s v="151001210001"/>
    <x v="2"/>
    <s v="Complement Destí Personal Funcionari"/>
    <n v="10918"/>
  </r>
  <r>
    <n v="0"/>
    <n v="15100"/>
    <s v="Urbanisme"/>
    <n v="1210101"/>
    <s v="151001210101"/>
    <x v="2"/>
    <s v="Complement Específic Personal Funcionari"/>
    <n v="10364"/>
  </r>
  <r>
    <n v="0"/>
    <n v="15100"/>
    <s v="Urbanisme"/>
    <n v="1300001"/>
    <s v="151001300001"/>
    <x v="2"/>
    <s v="Retribucions Bàsiques Personal Laboral Fix"/>
    <n v="78330"/>
  </r>
  <r>
    <n v="0"/>
    <n v="15100"/>
    <s v="Urbanisme"/>
    <n v="1300002"/>
    <s v="151001300002"/>
    <x v="2"/>
    <s v="Triennis Personal Laboral Fix"/>
    <n v="19005"/>
  </r>
  <r>
    <n v="0"/>
    <n v="15100"/>
    <s v="Urbanisme"/>
    <n v="1300101"/>
    <s v="151001300101"/>
    <x v="2"/>
    <s v="Hores Extres Personal Laboral Fix"/>
    <n v="100"/>
  </r>
  <r>
    <n v="0"/>
    <n v="15100"/>
    <s v="Urbanisme"/>
    <n v="1300201"/>
    <s v="151001300201"/>
    <x v="2"/>
    <s v="Complement Destí Personal Laboral Fix"/>
    <n v="49330"/>
  </r>
  <r>
    <n v="0"/>
    <n v="15100"/>
    <s v="Urbanisme"/>
    <n v="1300202"/>
    <s v="151001300202"/>
    <x v="2"/>
    <s v="Complement Específic Personal Laboral Fix"/>
    <n v="58305"/>
  </r>
  <r>
    <n v="0"/>
    <n v="15100"/>
    <s v="Urbanisme"/>
    <n v="1310005"/>
    <s v="151001310005"/>
    <x v="2"/>
    <s v="Indemnitzacions personal laboral temporal"/>
    <n v="10"/>
  </r>
  <r>
    <n v="0"/>
    <n v="15100"/>
    <s v="Urbanisme"/>
    <n v="1500001"/>
    <s v="151001500001"/>
    <x v="2"/>
    <s v="Productivitat Personal Funcionari"/>
    <n v="4000"/>
  </r>
  <r>
    <n v="0"/>
    <n v="15100"/>
    <s v="Urbanisme"/>
    <n v="1500002"/>
    <s v="151001500002"/>
    <x v="2"/>
    <s v="Productivitat Personal Laboral Fix"/>
    <n v="3763.8"/>
  </r>
  <r>
    <n v="0"/>
    <n v="15100"/>
    <s v="Urbanisme"/>
    <n v="1510001"/>
    <s v="151001510001"/>
    <x v="2"/>
    <s v="Gratificació Funcionaris Hores Extra"/>
    <n v="50"/>
  </r>
  <r>
    <n v="0"/>
    <n v="15100"/>
    <s v="Urbanisme"/>
    <n v="1600001"/>
    <s v="151001600001"/>
    <x v="2"/>
    <s v="Seguretat Social"/>
    <n v="78328"/>
  </r>
  <r>
    <n v="0"/>
    <n v="15100"/>
    <s v="Urbanisme"/>
    <n v="1620001"/>
    <s v="151001620001"/>
    <x v="2"/>
    <s v="Formació i perfeccionament"/>
    <n v="2000"/>
  </r>
  <r>
    <n v="0"/>
    <n v="15100"/>
    <s v="Urbanisme"/>
    <n v="2060001"/>
    <s v="151002060001"/>
    <x v="3"/>
    <s v="Arrendament equips informàtic"/>
    <n v="2646.56"/>
  </r>
  <r>
    <n v="0"/>
    <n v="15100"/>
    <s v="Urbanisme"/>
    <n v="2160001"/>
    <s v="151002160001"/>
    <x v="3"/>
    <s v="Manteniment Equips Informàtics"/>
    <n v="500"/>
  </r>
  <r>
    <n v="0"/>
    <n v="15100"/>
    <s v="Urbanisme"/>
    <n v="2160002"/>
    <s v="151002160002"/>
    <x v="3"/>
    <s v="Compra de petit material informàtic"/>
    <n v="100"/>
  </r>
  <r>
    <n v="0"/>
    <n v="15100"/>
    <s v="Urbanisme"/>
    <n v="2200001"/>
    <s v="151002200001"/>
    <x v="3"/>
    <s v="Material d'oficina"/>
    <n v="500"/>
  </r>
  <r>
    <n v="0"/>
    <n v="15100"/>
    <s v="Urbanisme"/>
    <n v="2200010"/>
    <s v="151002200010"/>
    <x v="3"/>
    <s v="Fotocòpies i impressions"/>
    <n v="3090.64"/>
  </r>
  <r>
    <n v="0"/>
    <n v="15100"/>
    <s v="Urbanisme"/>
    <n v="2219901"/>
    <s v="151002219901"/>
    <x v="3"/>
    <s v="Material Tècnic"/>
    <n v="100"/>
  </r>
  <r>
    <n v="0"/>
    <n v="15100"/>
    <s v="Urbanisme"/>
    <n v="2219905"/>
    <s v="151002219905"/>
    <x v="3"/>
    <s v="COVID Subministrament de productes"/>
    <n v="300"/>
  </r>
  <r>
    <n v="0"/>
    <n v="15100"/>
    <s v="Urbanisme"/>
    <n v="2220001"/>
    <s v="151002220001"/>
    <x v="3"/>
    <s v="Serveis de Telecomunicacions"/>
    <n v="100"/>
  </r>
  <r>
    <n v="0"/>
    <n v="15100"/>
    <s v="Urbanisme"/>
    <n v="2250000"/>
    <s v="151002250000"/>
    <x v="3"/>
    <s v="Tributs Estatals"/>
    <n v="300"/>
  </r>
  <r>
    <n v="0"/>
    <n v="15100"/>
    <s v="Urbanisme"/>
    <n v="2260300"/>
    <s v="151002260300"/>
    <x v="3"/>
    <s v="Publicació en diaris oficials"/>
    <n v="700"/>
  </r>
  <r>
    <n v="0"/>
    <n v="15100"/>
    <s v="Urbanisme"/>
    <n v="2270200"/>
    <s v="151002270200"/>
    <x v="3"/>
    <s v="Valoracions i Peritatges"/>
    <n v="1000"/>
  </r>
  <r>
    <n v="0"/>
    <n v="15100"/>
    <s v="Urbanisme"/>
    <n v="2270600"/>
    <s v="151002270600"/>
    <x v="3"/>
    <s v="Estudis i Treballs Tècnics"/>
    <n v="22421.3"/>
  </r>
  <r>
    <n v="0"/>
    <n v="15100"/>
    <s v="Urbanisme"/>
    <n v="2279900"/>
    <s v="151002279900"/>
    <x v="3"/>
    <s v="Altres treballs realitzats per altres empreses i professionals"/>
    <n v="3000"/>
  </r>
  <r>
    <n v="0"/>
    <n v="15100"/>
    <s v="Urbanisme"/>
    <n v="2279906"/>
    <s v="151002279906"/>
    <x v="3"/>
    <s v="Plaques noms dels carrers"/>
    <n v="1000"/>
  </r>
  <r>
    <n v="0"/>
    <n v="15100"/>
    <s v="Urbanisme"/>
    <n v="2279924"/>
    <s v="151002279924"/>
    <x v="3"/>
    <s v="Inscripcions registre de la propietat"/>
    <n v="1500"/>
  </r>
  <r>
    <n v="0"/>
    <n v="15100"/>
    <s v="Urbanisme"/>
    <n v="2279940"/>
    <s v="151002279940"/>
    <x v="3"/>
    <s v="Manteniment programari informàtic"/>
    <n v="4500"/>
  </r>
  <r>
    <n v="0"/>
    <n v="15100"/>
    <s v="Urbanisme"/>
    <n v="2302000"/>
    <s v="151002302000"/>
    <x v="3"/>
    <s v="Dietes del personal no directiu"/>
    <n v="50"/>
  </r>
  <r>
    <n v="0"/>
    <n v="15100"/>
    <s v="Urbanisme"/>
    <n v="2312000"/>
    <s v="151002312000"/>
    <x v="3"/>
    <s v="Locomoció del personal no directiu"/>
    <n v="200"/>
  </r>
  <r>
    <n v="0"/>
    <n v="15100"/>
    <s v="Urbanisme"/>
    <n v="6000000"/>
    <s v="151006000000"/>
    <x v="4"/>
    <s v="Expropiació per la dignificació de la llera de l'Ondara exp 2017/3598"/>
    <n v="3500"/>
  </r>
  <r>
    <n v="0"/>
    <n v="15100"/>
    <s v="Urbanisme"/>
    <n v="6090002"/>
    <s v="151006090002"/>
    <x v="4"/>
    <s v="Redacció de Projectes "/>
    <n v="17250"/>
  </r>
  <r>
    <n v="0"/>
    <n v="15100"/>
    <s v="Urbanisme"/>
    <n v="6210000"/>
    <s v="151006210000"/>
    <x v="4"/>
    <s v="Conveni Endesa Sud-17 "/>
    <n v="120000"/>
  </r>
  <r>
    <n v="0"/>
    <n v="15100"/>
    <s v="Urbanisme"/>
    <n v="6320004"/>
    <s v="151006320004"/>
    <x v="4"/>
    <s v="Pressupostos participatius"/>
    <n v="100000"/>
  </r>
  <r>
    <n v="0"/>
    <n v="15100"/>
    <s v="Urbanisme"/>
    <n v="6320013"/>
    <s v="151006320013"/>
    <x v="4"/>
    <s v="Accessibilitat equipaments municipals (Next Generation )"/>
    <n v="250000"/>
  </r>
  <r>
    <n v="0"/>
    <n v="15100"/>
    <s v="Urbanisme"/>
    <n v="6320014"/>
    <s v="151006320014"/>
    <x v="4"/>
    <s v="Eficiència energètica equipaments municipals (Next Generation)"/>
    <n v="250000"/>
  </r>
  <r>
    <n v="0"/>
    <n v="15100"/>
    <s v="Urbanisme"/>
    <n v="6360015"/>
    <s v="151006360015"/>
    <x v="4"/>
    <s v="Adquisició equips informàtic"/>
    <n v="100"/>
  </r>
  <r>
    <n v="0"/>
    <n v="15200"/>
    <s v="Habitatge"/>
    <n v="1300001"/>
    <s v="152001300001"/>
    <x v="2"/>
    <s v="Retribucions Bàsiques Personal Laboral Fix"/>
    <n v="14412"/>
  </r>
  <r>
    <n v="0"/>
    <n v="15200"/>
    <s v="Habitatge"/>
    <n v="1300101"/>
    <s v="152001300101"/>
    <x v="2"/>
    <s v="Hores Extres Personal Laboral Fix"/>
    <n v="100"/>
  </r>
  <r>
    <n v="0"/>
    <n v="15200"/>
    <s v="Habitatge"/>
    <n v="1300201"/>
    <s v="152001300201"/>
    <x v="2"/>
    <s v="Complement Destí Personal Laboral Fix"/>
    <n v="6875.5"/>
  </r>
  <r>
    <n v="0"/>
    <n v="15200"/>
    <s v="Habitatge"/>
    <n v="1300202"/>
    <s v="152001300202"/>
    <x v="2"/>
    <s v="Complement Específic Personal Laboral Fix"/>
    <n v="6961.2"/>
  </r>
  <r>
    <n v="0"/>
    <n v="15200"/>
    <s v="Habitatge"/>
    <n v="1310005"/>
    <s v="152001310005"/>
    <x v="2"/>
    <s v="Indemnitzacions personal laboral temporal"/>
    <n v="10"/>
  </r>
  <r>
    <n v="0"/>
    <n v="15200"/>
    <s v="Habitatge"/>
    <n v="1600001"/>
    <s v="152001600001"/>
    <x v="2"/>
    <s v="Seguretat Social"/>
    <n v="9196"/>
  </r>
  <r>
    <n v="0"/>
    <n v="15200"/>
    <s v="Habitatge"/>
    <n v="2160001"/>
    <s v="152002160001"/>
    <x v="3"/>
    <s v="Manteniment Equips Informàtics"/>
    <n v="50"/>
  </r>
  <r>
    <n v="0"/>
    <n v="15200"/>
    <s v="Habitatge"/>
    <n v="6360000"/>
    <s v="152006360000"/>
    <x v="4"/>
    <s v="Adquisició equips informàtic"/>
    <n v="100"/>
  </r>
  <r>
    <n v="0"/>
    <n v="15320"/>
    <s v="Vies Públiques"/>
    <n v="1300001"/>
    <s v="153201300001"/>
    <x v="2"/>
    <s v="Retribucions Bàsiques Personal Laboral Fix"/>
    <n v="96799"/>
  </r>
  <r>
    <n v="0"/>
    <n v="15320"/>
    <s v="Vies Públiques"/>
    <n v="1300002"/>
    <s v="153201300002"/>
    <x v="2"/>
    <s v="Triennis Personal Laboral Fix"/>
    <n v="21947"/>
  </r>
  <r>
    <n v="0"/>
    <n v="15320"/>
    <s v="Vies Públiques"/>
    <n v="1300101"/>
    <s v="153201300101"/>
    <x v="2"/>
    <s v="Hores Extres Personal Laboral Fix"/>
    <n v="10000"/>
  </r>
  <r>
    <n v="0"/>
    <n v="15320"/>
    <s v="Vies Públiques"/>
    <n v="1300201"/>
    <s v="153201300201"/>
    <x v="2"/>
    <s v="Complement Destí Personal Laboral Fix"/>
    <n v="58622"/>
  </r>
  <r>
    <n v="0"/>
    <n v="15320"/>
    <s v="Vies Públiques"/>
    <n v="1300202"/>
    <s v="153201300202"/>
    <x v="2"/>
    <s v="Complement Específic Personal Laboral Fix"/>
    <n v="74242"/>
  </r>
  <r>
    <n v="0"/>
    <n v="15320"/>
    <s v="Vies Públiques"/>
    <n v="1310001"/>
    <s v="153201310001"/>
    <x v="2"/>
    <s v="Retribucions Bàsiques Personal Laboral Temp"/>
    <n v="60348"/>
  </r>
  <r>
    <n v="0"/>
    <n v="15320"/>
    <s v="Vies Públiques"/>
    <n v="1310002"/>
    <s v="153201310002"/>
    <x v="2"/>
    <s v="Triennis laboral temporal"/>
    <n v="5269.3"/>
  </r>
  <r>
    <n v="0"/>
    <n v="15320"/>
    <s v="Vies Públiques"/>
    <n v="1310003"/>
    <s v="153201310003"/>
    <x v="2"/>
    <s v="Complement Destí Personal Laboral Temporal"/>
    <n v="33928"/>
  </r>
  <r>
    <n v="0"/>
    <n v="15320"/>
    <s v="Vies Públiques"/>
    <n v="1310004"/>
    <s v="153201310004"/>
    <x v="2"/>
    <s v="Complement Específic Personal Laboral Temp"/>
    <n v="32950"/>
  </r>
  <r>
    <n v="0"/>
    <n v="15320"/>
    <s v="Vies Públiques"/>
    <n v="1310005"/>
    <s v="153201310005"/>
    <x v="2"/>
    <s v="Indemnitzacions personal laboral temporal"/>
    <n v="2000"/>
  </r>
  <r>
    <n v="0"/>
    <n v="15320"/>
    <s v="Vies Públiques"/>
    <n v="1500002"/>
    <s v="153201500002"/>
    <x v="2"/>
    <s v="Productivitat Personal Laboral Fix"/>
    <n v="1303.5999999999999"/>
  </r>
  <r>
    <n v="0"/>
    <n v="15320"/>
    <s v="Vies Públiques"/>
    <n v="1510002"/>
    <s v="153201510002"/>
    <x v="2"/>
    <s v="Hores Extres Personal Laboral Temporal"/>
    <n v="6000"/>
  </r>
  <r>
    <n v="0"/>
    <n v="15320"/>
    <s v="Vies Públiques"/>
    <n v="1600001"/>
    <s v="153201600001"/>
    <x v="2"/>
    <s v="Seguretat Social"/>
    <n v="121841"/>
  </r>
  <r>
    <n v="0"/>
    <n v="15320"/>
    <s v="Vies Públiques"/>
    <n v="2020001"/>
    <s v="153202020001"/>
    <x v="3"/>
    <s v="Arrendament Edificis"/>
    <n v="37752"/>
  </r>
  <r>
    <n v="0"/>
    <n v="15320"/>
    <s v="Vies Públiques"/>
    <n v="2060001"/>
    <s v="153202060001"/>
    <x v="3"/>
    <s v="Arrendament equips informàtic"/>
    <n v="300"/>
  </r>
  <r>
    <n v="0"/>
    <n v="15320"/>
    <s v="Vies Públiques"/>
    <n v="2100001"/>
    <s v="153202100001"/>
    <x v="3"/>
    <s v="Manteniment Carrers, Jardins, Camins"/>
    <n v="60000"/>
  </r>
  <r>
    <n v="0"/>
    <n v="15320"/>
    <s v="Vies Públiques"/>
    <n v="2100004"/>
    <s v="153202100004"/>
    <x v="3"/>
    <s v="Manteniment de solars"/>
    <n v="1500"/>
  </r>
  <r>
    <n v="0"/>
    <n v="15320"/>
    <s v="Vies Públiques"/>
    <n v="2120000"/>
    <s v="153202120000"/>
    <x v="3"/>
    <s v="Manteniment Edificis i Construccions"/>
    <n v="3000"/>
  </r>
  <r>
    <n v="0"/>
    <n v="15320"/>
    <s v="Vies Públiques"/>
    <n v="2130001"/>
    <s v="153202130001"/>
    <x v="3"/>
    <s v="Manteniment maquinària, instal i utillatge"/>
    <n v="4000"/>
  </r>
  <r>
    <n v="0"/>
    <n v="15320"/>
    <s v="Vies Públiques"/>
    <n v="2140001"/>
    <s v="153202140001"/>
    <x v="3"/>
    <s v="Manteniment Elements de Transport"/>
    <n v="12000"/>
  </r>
  <r>
    <n v="0"/>
    <n v="15320"/>
    <s v="Vies Públiques"/>
    <n v="2150001"/>
    <s v="153202150001"/>
    <x v="3"/>
    <s v="Manteniment mobiliari"/>
    <n v="1000"/>
  </r>
  <r>
    <n v="0"/>
    <n v="15320"/>
    <s v="Vies Públiques"/>
    <n v="2160001"/>
    <s v="153202160001"/>
    <x v="3"/>
    <s v="Manteniment Equips Informàtics"/>
    <n v="500"/>
  </r>
  <r>
    <n v="0"/>
    <n v="15320"/>
    <s v="Vies Públiques"/>
    <n v="2160002"/>
    <s v="153202160002"/>
    <x v="3"/>
    <s v="Compra de petit material informàtic"/>
    <n v="100"/>
  </r>
  <r>
    <n v="0"/>
    <n v="15320"/>
    <s v="Vies Públiques"/>
    <n v="2200001"/>
    <s v="153202200001"/>
    <x v="3"/>
    <s v="Material d'oficina"/>
    <n v="500"/>
  </r>
  <r>
    <n v="0"/>
    <n v="15320"/>
    <s v="Vies Públiques"/>
    <n v="2200010"/>
    <s v="153202200010"/>
    <x v="3"/>
    <s v="Fotocòpies i impressions"/>
    <n v="400"/>
  </r>
  <r>
    <n v="0"/>
    <n v="15320"/>
    <s v="Vies Públiques"/>
    <n v="2210001"/>
    <s v="153202210001"/>
    <x v="3"/>
    <s v="Subministrament Energia Elèctrica"/>
    <n v="12000"/>
  </r>
  <r>
    <n v="0"/>
    <n v="15320"/>
    <s v="Vies Públiques"/>
    <n v="2210101"/>
    <s v="153202210101"/>
    <x v="3"/>
    <s v="Subministrament aigua"/>
    <n v="2000"/>
  </r>
  <r>
    <n v="0"/>
    <n v="15320"/>
    <s v="Vies Públiques"/>
    <n v="2210102"/>
    <s v="153202210102"/>
    <x v="3"/>
    <s v="Subministrament Aigua Reg Carrers i Jardins"/>
    <n v="3000"/>
  </r>
  <r>
    <n v="0"/>
    <n v="15320"/>
    <s v="Vies Públiques"/>
    <n v="2210301"/>
    <s v="153202210301"/>
    <x v="3"/>
    <s v="Combustible i carburants"/>
    <n v="20000"/>
  </r>
  <r>
    <n v="0"/>
    <n v="15320"/>
    <s v="Vies Públiques"/>
    <n v="2210401"/>
    <s v="153202210401"/>
    <x v="3"/>
    <s v="Vestuari del Personal"/>
    <n v="4000"/>
  </r>
  <r>
    <n v="0"/>
    <n v="15320"/>
    <s v="Vies Públiques"/>
    <n v="2211101"/>
    <s v="153202211101"/>
    <x v="3"/>
    <s v="Material de Seguretat"/>
    <n v="1500"/>
  </r>
  <r>
    <n v="0"/>
    <n v="15320"/>
    <s v="Vies Públiques"/>
    <n v="2219901"/>
    <s v="153202219901"/>
    <x v="3"/>
    <s v="Material Tècnic"/>
    <n v="3000"/>
  </r>
  <r>
    <n v="0"/>
    <n v="15320"/>
    <s v="Vies Públiques"/>
    <n v="2219905"/>
    <s v="153202219905"/>
    <x v="3"/>
    <s v="COVID Subministrament de productes"/>
    <n v="2000"/>
  </r>
  <r>
    <n v="0"/>
    <n v="15320"/>
    <s v="Vies Públiques"/>
    <n v="2220001"/>
    <s v="153202220001"/>
    <x v="3"/>
    <s v="Serveis de Telecomunicacions"/>
    <n v="2500"/>
  </r>
  <r>
    <n v="0"/>
    <n v="15320"/>
    <s v="Vies Públiques"/>
    <n v="2240001"/>
    <s v="153202240001"/>
    <x v="3"/>
    <s v="Assegurances"/>
    <n v="8000"/>
  </r>
  <r>
    <n v="0"/>
    <n v="15320"/>
    <s v="Vies Públiques"/>
    <n v="2269900"/>
    <s v="153202269900"/>
    <x v="3"/>
    <s v="Altres despeses diverses"/>
    <n v="1500"/>
  </r>
  <r>
    <n v="0"/>
    <n v="15320"/>
    <s v="Vies Públiques"/>
    <n v="2270600"/>
    <s v="153202270600"/>
    <x v="3"/>
    <s v="Estudis i Treballs Tècnics"/>
    <n v="15000"/>
  </r>
  <r>
    <n v="0"/>
    <n v="15320"/>
    <s v="Vies Públiques"/>
    <n v="2279900"/>
    <s v="153202279900"/>
    <x v="3"/>
    <s v="Altres treballs realitzats per altres empreses i professionals"/>
    <n v="2500"/>
  </r>
  <r>
    <n v="0"/>
    <n v="15320"/>
    <s v="Vies Públiques"/>
    <n v="2279940"/>
    <s v="153202279940"/>
    <x v="3"/>
    <s v="Manteniment programari informàtic"/>
    <n v="2500"/>
  </r>
  <r>
    <n v="0"/>
    <n v="15320"/>
    <s v="Vies Públiques"/>
    <n v="2302000"/>
    <s v="153202302000"/>
    <x v="3"/>
    <s v="Dietes del personal no directiu"/>
    <n v="50"/>
  </r>
  <r>
    <n v="0"/>
    <n v="15320"/>
    <s v="Vies Públiques"/>
    <n v="2312000"/>
    <s v="153202312000"/>
    <x v="3"/>
    <s v="Locomoció del personal no directiu"/>
    <n v="50"/>
  </r>
  <r>
    <n v="0"/>
    <n v="15320"/>
    <s v="Vies Públiques"/>
    <n v="6090000"/>
    <s v="153206090000"/>
    <x v="4"/>
    <s v="Plaça les Bòbiles"/>
    <n v="170000"/>
  </r>
  <r>
    <n v="0"/>
    <n v="15320"/>
    <s v="Vies Públiques"/>
    <n v="6190049"/>
    <s v="153206190049"/>
    <x v="4"/>
    <s v="Accessibilitat carrers (Santa clara, Ramon i cajal, etc) (Next Generation)"/>
    <n v="315000"/>
  </r>
  <r>
    <n v="0"/>
    <n v="15320"/>
    <s v="Vies Públiques"/>
    <n v="6190050"/>
    <s v="153206190050"/>
    <x v="4"/>
    <s v="Enjardinament Rotonda Borges (poligon la canaleta)"/>
    <n v="7000"/>
  </r>
  <r>
    <n v="0"/>
    <n v="15320"/>
    <s v="Vies Públiques"/>
    <n v="6190012"/>
    <s v="153206190012"/>
    <x v="4"/>
    <s v="Pavimentacions"/>
    <n v="150000"/>
  </r>
  <r>
    <n v="0"/>
    <n v="15320"/>
    <s v="Vies Públiques"/>
    <n v="6190039"/>
    <s v="153206190039"/>
    <x v="4"/>
    <s v="Accessiblitat"/>
    <n v="5000"/>
  </r>
  <r>
    <n v="0"/>
    <n v="15320"/>
    <s v="Vies Públiques"/>
    <n v="6230000"/>
    <s v="153206230000"/>
    <x v="4"/>
    <s v="Inversió nova de maquinària, instal·lacions tècniques i utillatge"/>
    <n v="5000"/>
  </r>
  <r>
    <n v="0"/>
    <n v="15320"/>
    <s v="Vies Públiques"/>
    <n v="6230002"/>
    <s v="153206230002"/>
    <x v="4"/>
    <s v="Punts de recàrrega vehicles elèctrics"/>
    <n v="15000"/>
  </r>
  <r>
    <n v="0"/>
    <n v="15320"/>
    <s v="Vies Públiques"/>
    <n v="6250000"/>
    <s v="153206250000"/>
    <x v="4"/>
    <s v="Mobiliari "/>
    <n v="10000"/>
  </r>
  <r>
    <n v="0"/>
    <n v="15320"/>
    <s v="Vies Públiques"/>
    <n v="6330001"/>
    <s v="153206330001"/>
    <x v="4"/>
    <s v="Inversió il·luminació "/>
    <n v="20000"/>
  </r>
  <r>
    <n v="0"/>
    <n v="15320"/>
    <s v="Vies Públiques"/>
    <n v="6340000"/>
    <s v="153206340000"/>
    <x v="4"/>
    <s v="Elements de transport"/>
    <n v="1000"/>
  </r>
  <r>
    <n v="0"/>
    <n v="15320"/>
    <s v="Vies Públiques"/>
    <n v="6360000"/>
    <s v="153206360000"/>
    <x v="4"/>
    <s v="Adquisició equips informàtic"/>
    <n v="100"/>
  </r>
  <r>
    <n v="0"/>
    <n v="16000"/>
    <s v="Clavegueram."/>
    <n v="2250001"/>
    <s v="160002250001"/>
    <x v="3"/>
    <s v="Cànon confederación hidrografica del Ebro"/>
    <n v="21000"/>
  </r>
  <r>
    <n v="0"/>
    <n v="16000"/>
    <s v="Clavegueram."/>
    <n v="2279900"/>
    <s v="160002279900"/>
    <x v="3"/>
    <s v="ACA despeses directes"/>
    <n v="429400"/>
  </r>
  <r>
    <n v="0"/>
    <n v="16000"/>
    <s v="Clavegueram."/>
    <n v="6500004"/>
    <s v="160006500004"/>
    <x v="4"/>
    <s v="reposicions i millores ACA"/>
    <n v="500000"/>
  </r>
  <r>
    <n v="0"/>
    <n v="16100"/>
    <s v="Proveïment domiciliari d’aigua potable."/>
    <n v="2279900"/>
    <s v="161002279900"/>
    <x v="3"/>
    <s v="Consultoria per la intervenció i liquidació del contracte d'aigua"/>
    <n v="27442.32"/>
  </r>
  <r>
    <n v="0"/>
    <n v="16200"/>
    <s v="Recollida, gestió i tractament de residus."/>
    <n v="2210001"/>
    <s v="162002210001"/>
    <x v="3"/>
    <s v="Subministrament Energia Elèctrica"/>
    <n v="2000"/>
  </r>
  <r>
    <n v="0"/>
    <n v="16200"/>
    <s v="Recollida, gestió i tractament de residus."/>
    <n v="2210101"/>
    <s v="162002210101"/>
    <x v="3"/>
    <s v="Subministrament aigua"/>
    <n v="100"/>
  </r>
  <r>
    <n v="0"/>
    <n v="16200"/>
    <s v="Recollida, gestió i tractament de residus."/>
    <n v="2279900"/>
    <s v="162002279900"/>
    <x v="3"/>
    <s v="Triturat material reciclat per camins"/>
    <n v="5000"/>
  </r>
  <r>
    <n v="0"/>
    <n v="16200"/>
    <s v="Recollida, gestió i tractament de residus."/>
    <n v="2279901"/>
    <s v="162002279901"/>
    <x v="3"/>
    <s v="Explotació Deixalleria. Contracte serveis"/>
    <n v="75500"/>
  </r>
  <r>
    <n v="0"/>
    <n v="16200"/>
    <s v="Recollida, gestió i tractament de residus."/>
    <n v="2500101"/>
    <s v="162002500101"/>
    <x v="3"/>
    <s v="Recollida de Brossa"/>
    <n v="997814"/>
  </r>
  <r>
    <n v="0"/>
    <n v="16200"/>
    <s v="Recollida, gestió i tractament de residus."/>
    <n v="2500301"/>
    <s v="162002500301"/>
    <x v="3"/>
    <s v="Recollida Brossa Orgànica"/>
    <n v="278870"/>
  </r>
  <r>
    <n v="0"/>
    <n v="16200"/>
    <s v="Recollida, gestió i tractament de residus."/>
    <n v="2600001"/>
    <s v="162002600001"/>
    <x v="3"/>
    <s v="Recollida Selectiva Càritas"/>
    <n v="20300"/>
  </r>
  <r>
    <n v="0"/>
    <n v="16200"/>
    <s v="Recollida, gestió i tractament de residus."/>
    <n v="4800055"/>
    <s v="162004800055"/>
    <x v="5"/>
    <s v="Retorn ACR"/>
    <n v="5000"/>
  </r>
  <r>
    <n v="0"/>
    <n v="16300"/>
    <s v="Neteja viària."/>
    <n v="1300001"/>
    <s v="163001300001"/>
    <x v="2"/>
    <s v="Retribucions Bàsiques Personal Laboral Fix"/>
    <n v="60020"/>
  </r>
  <r>
    <n v="0"/>
    <n v="16300"/>
    <s v="Neteja viària."/>
    <n v="1300002"/>
    <s v="163001300002"/>
    <x v="2"/>
    <s v="Triennis Personal Laboral Fix"/>
    <n v="8572.7999999999993"/>
  </r>
  <r>
    <n v="0"/>
    <n v="16300"/>
    <s v="Neteja viària."/>
    <n v="1300101"/>
    <s v="163001300101"/>
    <x v="2"/>
    <s v="Hores Extres Personal Laboral Fix"/>
    <n v="7000"/>
  </r>
  <r>
    <n v="0"/>
    <n v="16300"/>
    <s v="Neteja viària."/>
    <n v="1300201"/>
    <s v="163001300201"/>
    <x v="2"/>
    <s v="Complement Destí Personal Laboral Fix"/>
    <n v="33389"/>
  </r>
  <r>
    <n v="0"/>
    <n v="16300"/>
    <s v="Neteja viària."/>
    <n v="1300202"/>
    <s v="163001300202"/>
    <x v="2"/>
    <s v="Complement Específic Personal Laboral Fix"/>
    <n v="34961"/>
  </r>
  <r>
    <n v="0"/>
    <n v="16300"/>
    <s v="Neteja viària."/>
    <n v="1310001"/>
    <s v="163001310001"/>
    <x v="2"/>
    <s v="Retribucions Bàsiques Personal Laboral Temp"/>
    <n v="35726.379999999997"/>
  </r>
  <r>
    <n v="0"/>
    <n v="16300"/>
    <s v="Neteja viària."/>
    <n v="1310002"/>
    <s v="163001310002"/>
    <x v="2"/>
    <s v="Triennis laboral temporal"/>
    <n v="211.12"/>
  </r>
  <r>
    <n v="0"/>
    <n v="16300"/>
    <s v="Neteja viària."/>
    <n v="1310003"/>
    <s v="163001310003"/>
    <x v="2"/>
    <s v="Complement Destí Personal Laboral Temporal"/>
    <n v="19873.97"/>
  </r>
  <r>
    <n v="0"/>
    <n v="16300"/>
    <s v="Neteja viària."/>
    <n v="1310004"/>
    <s v="163001310004"/>
    <x v="2"/>
    <s v="Complement Específic Personal Laboral Temp"/>
    <n v="19336.48"/>
  </r>
  <r>
    <n v="0"/>
    <n v="16300"/>
    <s v="Neteja viària."/>
    <n v="1310005"/>
    <s v="163001310005"/>
    <x v="2"/>
    <s v="Indemnitzacions personal laboral temporal"/>
    <n v="10"/>
  </r>
  <r>
    <n v="0"/>
    <n v="16300"/>
    <s v="Neteja viària."/>
    <n v="1510002"/>
    <s v="163001510002"/>
    <x v="2"/>
    <s v="Hores Extres Personal Laboral Temporal"/>
    <n v="5200"/>
  </r>
  <r>
    <n v="0"/>
    <n v="16300"/>
    <s v="Neteja viària."/>
    <n v="1600001"/>
    <s v="163001600001"/>
    <x v="2"/>
    <s v="Seguretat Social"/>
    <n v="66983.259999999995"/>
  </r>
  <r>
    <n v="0"/>
    <n v="16300"/>
    <s v="Neteja viària."/>
    <n v="2030001"/>
    <s v="163002030001"/>
    <x v="3"/>
    <s v="Arrendament Maquinària, Instal i Estris"/>
    <n v="2500"/>
  </r>
  <r>
    <n v="0"/>
    <n v="16300"/>
    <s v="Neteja viària."/>
    <n v="2140001"/>
    <s v="163002140001"/>
    <x v="3"/>
    <s v="Manteniment Elements de Transport"/>
    <n v="5000"/>
  </r>
  <r>
    <n v="0"/>
    <n v="16300"/>
    <s v="Neteja viària."/>
    <n v="2210301"/>
    <s v="163002210301"/>
    <x v="3"/>
    <s v="Combustible i carburants"/>
    <n v="20000"/>
  </r>
  <r>
    <n v="0"/>
    <n v="16300"/>
    <s v="Neteja viària."/>
    <n v="2210401"/>
    <s v="163002210401"/>
    <x v="3"/>
    <s v="Vestuari del Personal"/>
    <n v="1200"/>
  </r>
  <r>
    <n v="0"/>
    <n v="16300"/>
    <s v="Neteja viària."/>
    <n v="2211101"/>
    <s v="163002211101"/>
    <x v="3"/>
    <s v="Material de Seguretat"/>
    <n v="300"/>
  </r>
  <r>
    <n v="0"/>
    <n v="16300"/>
    <s v="Neteja viària."/>
    <n v="2219901"/>
    <s v="163002219901"/>
    <x v="3"/>
    <s v="Material Tècnic"/>
    <n v="8000"/>
  </r>
  <r>
    <n v="0"/>
    <n v="16300"/>
    <s v="Neteja viària."/>
    <n v="2219905"/>
    <s v="163002219905"/>
    <x v="3"/>
    <s v="COVID Subministrament de productes"/>
    <n v="100"/>
  </r>
  <r>
    <n v="0"/>
    <n v="16300"/>
    <s v="Neteja viària."/>
    <n v="2240001"/>
    <s v="163002240001"/>
    <x v="3"/>
    <s v="Assegurances"/>
    <n v="1200"/>
  </r>
  <r>
    <n v="0"/>
    <n v="16300"/>
    <s v="Neteja viària."/>
    <n v="2302000"/>
    <s v="163002302000"/>
    <x v="3"/>
    <s v="Dietes del personal no directiu"/>
    <n v="50"/>
  </r>
  <r>
    <n v="0"/>
    <n v="16300"/>
    <s v="Neteja viària."/>
    <n v="6230000"/>
    <s v="163006230000"/>
    <x v="4"/>
    <s v="Inversió nova de maquinària, instal·lacions tècniques i utillatge"/>
    <n v="3000"/>
  </r>
  <r>
    <n v="0"/>
    <n v="16400"/>
    <s v="Cementiri i serveis funeraris"/>
    <n v="1300001"/>
    <s v="164001300001"/>
    <x v="2"/>
    <s v="Retribucions Bàsiques Personal Laboral Fix"/>
    <n v="17749"/>
  </r>
  <r>
    <n v="0"/>
    <n v="16400"/>
    <s v="Cementiri i serveis funeraris"/>
    <n v="1300002"/>
    <s v="164001300002"/>
    <x v="2"/>
    <s v="Triennis Personal Laboral Fix"/>
    <n v="3060"/>
  </r>
  <r>
    <n v="0"/>
    <n v="16400"/>
    <s v="Cementiri i serveis funeraris"/>
    <n v="1300101"/>
    <s v="164001300101"/>
    <x v="2"/>
    <s v="Hores Extres Personal Laboral Fix"/>
    <n v="200"/>
  </r>
  <r>
    <n v="0"/>
    <n v="16400"/>
    <s v="Cementiri i serveis funeraris"/>
    <n v="1300201"/>
    <s v="164001300201"/>
    <x v="2"/>
    <s v="Complement Destí Personal Laboral Fix"/>
    <n v="10242"/>
  </r>
  <r>
    <n v="0"/>
    <n v="16400"/>
    <s v="Cementiri i serveis funeraris"/>
    <n v="1300202"/>
    <s v="164001300202"/>
    <x v="2"/>
    <s v="Complement Específic Personal Laboral Fix"/>
    <n v="11571"/>
  </r>
  <r>
    <n v="0"/>
    <n v="16400"/>
    <s v="Cementiri i serveis funeraris"/>
    <n v="1310005"/>
    <s v="164001310005"/>
    <x v="2"/>
    <s v="Indemnitzacions personal laboral temporal"/>
    <n v="10"/>
  </r>
  <r>
    <n v="0"/>
    <n v="16400"/>
    <s v="Cementiri i serveis funeraris"/>
    <n v="1500002"/>
    <s v="164001500002"/>
    <x v="2"/>
    <s v="Productivitat Personal Laboral Fix"/>
    <n v="12000"/>
  </r>
  <r>
    <n v="0"/>
    <n v="16400"/>
    <s v="Cementiri i serveis funeraris"/>
    <n v="1500003"/>
    <s v="164001500003"/>
    <x v="2"/>
    <s v="Productivitat laboral temporal"/>
    <n v="1100"/>
  </r>
  <r>
    <n v="0"/>
    <n v="16400"/>
    <s v="Cementiri i serveis funeraris"/>
    <n v="1510002"/>
    <s v="164001510002"/>
    <x v="2"/>
    <s v="Hores Extres Personal Laboral Temporal"/>
    <n v="300"/>
  </r>
  <r>
    <n v="0"/>
    <n v="16400"/>
    <s v="Cementiri i serveis funeraris"/>
    <n v="1600001"/>
    <s v="164001600001"/>
    <x v="2"/>
    <s v="Seguretat Social"/>
    <n v="13449"/>
  </r>
  <r>
    <n v="0"/>
    <n v="16400"/>
    <s v="Cementiri i serveis funeraris"/>
    <n v="2100001"/>
    <s v="164002100001"/>
    <x v="3"/>
    <s v="Manteniment Carrers, Jardins, Camins"/>
    <n v="2000"/>
  </r>
  <r>
    <n v="0"/>
    <n v="16400"/>
    <s v="Cementiri i serveis funeraris"/>
    <n v="2120000"/>
    <s v="164002120000"/>
    <x v="3"/>
    <s v="Manteniment Edificis i Construccions"/>
    <n v="250"/>
  </r>
  <r>
    <n v="0"/>
    <n v="16400"/>
    <s v="Cementiri i serveis funeraris"/>
    <n v="2130001"/>
    <s v="164002130001"/>
    <x v="3"/>
    <s v="Manteniment maquinària, instal i utillatge"/>
    <n v="750"/>
  </r>
  <r>
    <n v="0"/>
    <n v="16400"/>
    <s v="Cementiri i serveis funeraris"/>
    <n v="2210101"/>
    <s v="164002210101"/>
    <x v="3"/>
    <s v="Subministrament aigua"/>
    <n v="350"/>
  </r>
  <r>
    <n v="0"/>
    <n v="16400"/>
    <s v="Cementiri i serveis funeraris"/>
    <n v="2210301"/>
    <s v="164002210301"/>
    <x v="3"/>
    <s v="Combustible i carburants"/>
    <n v="500"/>
  </r>
  <r>
    <n v="0"/>
    <n v="16400"/>
    <s v="Cementiri i serveis funeraris"/>
    <n v="2210401"/>
    <s v="164002210401"/>
    <x v="3"/>
    <s v="Vestuari del Personal"/>
    <n v="300"/>
  </r>
  <r>
    <n v="0"/>
    <n v="16400"/>
    <s v="Cementiri i serveis funeraris"/>
    <n v="2211101"/>
    <s v="164002211101"/>
    <x v="3"/>
    <s v="Material de Seguretat"/>
    <n v="300"/>
  </r>
  <r>
    <n v="0"/>
    <n v="16400"/>
    <s v="Cementiri i serveis funeraris"/>
    <n v="2219901"/>
    <s v="164002219901"/>
    <x v="3"/>
    <s v="Material Tècnic"/>
    <n v="1000"/>
  </r>
  <r>
    <n v="0"/>
    <n v="16400"/>
    <s v="Cementiri i serveis funeraris"/>
    <n v="2302000"/>
    <s v="164002302000"/>
    <x v="3"/>
    <s v="Dietes del personal no directiu"/>
    <n v="50"/>
  </r>
  <r>
    <n v="0"/>
    <n v="16500"/>
    <s v="Enllumenat públic"/>
    <n v="1300001"/>
    <s v="165001300001"/>
    <x v="2"/>
    <s v="Retribucions Bàsiques Personal Laboral Fix"/>
    <n v="33114"/>
  </r>
  <r>
    <n v="0"/>
    <n v="16500"/>
    <s v="Enllumenat públic"/>
    <n v="1300002"/>
    <s v="165001300002"/>
    <x v="2"/>
    <s v="Triennis Personal Laboral Fix"/>
    <n v="6458.9"/>
  </r>
  <r>
    <n v="0"/>
    <n v="16500"/>
    <s v="Enllumenat públic"/>
    <n v="1300101"/>
    <s v="165001300101"/>
    <x v="2"/>
    <s v="Hores Extres Personal Laboral Fix"/>
    <n v="200"/>
  </r>
  <r>
    <n v="0"/>
    <n v="16500"/>
    <s v="Enllumenat públic"/>
    <n v="1300201"/>
    <s v="165001300201"/>
    <x v="2"/>
    <s v="Complement Destí Personal Laboral Fix"/>
    <n v="16416"/>
  </r>
  <r>
    <n v="0"/>
    <n v="16500"/>
    <s v="Enllumenat públic"/>
    <n v="1300202"/>
    <s v="165001300202"/>
    <x v="2"/>
    <s v="Complement Específic Personal Laboral Fix"/>
    <n v="18470"/>
  </r>
  <r>
    <n v="0"/>
    <n v="16500"/>
    <s v="Enllumenat públic"/>
    <n v="1310005"/>
    <s v="165001310005"/>
    <x v="2"/>
    <s v="Indemnitzacions personal laboral temporal"/>
    <n v="10"/>
  </r>
  <r>
    <n v="0"/>
    <n v="16500"/>
    <s v="Enllumenat públic"/>
    <n v="1510002"/>
    <s v="165001510002"/>
    <x v="2"/>
    <s v="Hores Extres Personal Laboral Temporal"/>
    <n v="100"/>
  </r>
  <r>
    <n v="0"/>
    <n v="16500"/>
    <s v="Enllumenat públic"/>
    <n v="1600001"/>
    <s v="165001600001"/>
    <x v="2"/>
    <s v="Seguretat Social"/>
    <n v="23495"/>
  </r>
  <r>
    <n v="0"/>
    <n v="16500"/>
    <s v="Enllumenat públic"/>
    <n v="2090001"/>
    <s v="165002090001"/>
    <x v="3"/>
    <s v="Cànons"/>
    <n v="5000"/>
  </r>
  <r>
    <n v="0"/>
    <n v="16500"/>
    <s v="Enllumenat públic"/>
    <n v="2130001"/>
    <s v="165002130001"/>
    <x v="3"/>
    <s v="Manteniment maquinària, instal i utillatge"/>
    <n v="750"/>
  </r>
  <r>
    <n v="0"/>
    <n v="16500"/>
    <s v="Enllumenat públic"/>
    <n v="2140001"/>
    <s v="165002140001"/>
    <x v="3"/>
    <s v="Manteniment Elements de Transport"/>
    <n v="1500"/>
  </r>
  <r>
    <n v="0"/>
    <n v="16500"/>
    <s v="Enllumenat públic"/>
    <n v="2160001"/>
    <s v="165002160001"/>
    <x v="3"/>
    <s v="Manteniment Equips Informàtics"/>
    <n v="50"/>
  </r>
  <r>
    <n v="0"/>
    <n v="16500"/>
    <s v="Enllumenat públic"/>
    <n v="2210001"/>
    <s v="165002210001"/>
    <x v="3"/>
    <s v="Subministrament Energia Elèctrica"/>
    <n v="363000"/>
  </r>
  <r>
    <n v="0"/>
    <n v="16500"/>
    <s v="Enllumenat públic"/>
    <n v="2210301"/>
    <s v="165002210301"/>
    <x v="3"/>
    <s v="Combustible i carburants"/>
    <n v="1200"/>
  </r>
  <r>
    <n v="0"/>
    <n v="16500"/>
    <s v="Enllumenat públic"/>
    <n v="2210401"/>
    <s v="165002210401"/>
    <x v="3"/>
    <s v="Vestuari del Personal"/>
    <n v="750"/>
  </r>
  <r>
    <n v="0"/>
    <n v="16500"/>
    <s v="Enllumenat públic"/>
    <n v="2211101"/>
    <s v="165002211101"/>
    <x v="3"/>
    <s v="Material de Seguretat"/>
    <n v="300"/>
  </r>
  <r>
    <n v="0"/>
    <n v="16500"/>
    <s v="Enllumenat públic"/>
    <n v="2219901"/>
    <s v="165002219901"/>
    <x v="3"/>
    <s v="Material Tècnic"/>
    <n v="25000"/>
  </r>
  <r>
    <n v="0"/>
    <n v="16500"/>
    <s v="Enllumenat públic"/>
    <n v="2220001"/>
    <s v="165002220001"/>
    <x v="3"/>
    <s v="Serveis de Telecomunicacions"/>
    <n v="150"/>
  </r>
  <r>
    <n v="0"/>
    <n v="16500"/>
    <s v="Enllumenat públic"/>
    <n v="2240001"/>
    <s v="165002240001"/>
    <x v="3"/>
    <s v="Assegurances"/>
    <n v="850"/>
  </r>
  <r>
    <n v="0"/>
    <n v="16500"/>
    <s v="Enllumenat públic"/>
    <n v="2269900"/>
    <s v="165002269900"/>
    <x v="3"/>
    <s v="Altres despeses diverses"/>
    <n v="250"/>
  </r>
  <r>
    <n v="0"/>
    <n v="16500"/>
    <s v="Enllumenat públic"/>
    <n v="2270200"/>
    <s v="165002270200"/>
    <x v="3"/>
    <s v="Valoracions i Peritatges"/>
    <n v="500"/>
  </r>
  <r>
    <n v="0"/>
    <n v="16500"/>
    <s v="Enllumenat públic"/>
    <n v="2279900"/>
    <s v="165002279900"/>
    <x v="3"/>
    <s v="Altres treballs realitzats per altres empreses i professionals"/>
    <n v="2000"/>
  </r>
  <r>
    <n v="0"/>
    <n v="16500"/>
    <s v="Enllumenat públic"/>
    <n v="6190053"/>
    <s v="165006190053"/>
    <x v="4"/>
    <s v="Renovació i modernització enllumenat públic (Next generation)"/>
    <n v="250000"/>
  </r>
  <r>
    <n v="0"/>
    <n v="16500"/>
    <s v="Enllumenat públic"/>
    <n v="6340000"/>
    <s v="165006340000"/>
    <x v="4"/>
    <s v="Elements de transport"/>
    <n v="500"/>
  </r>
  <r>
    <n v="0"/>
    <n v="17100"/>
    <s v="Parcs i jardins"/>
    <n v="1300001"/>
    <s v="171001300001"/>
    <x v="2"/>
    <s v="Retribucions Bàsiques Personal Laboral Fix"/>
    <n v="48399"/>
  </r>
  <r>
    <n v="0"/>
    <n v="17100"/>
    <s v="Parcs i jardins"/>
    <n v="1300002"/>
    <s v="171001300002"/>
    <x v="2"/>
    <s v="Triennis Personal Laboral Fix"/>
    <n v="10083"/>
  </r>
  <r>
    <n v="0"/>
    <n v="17100"/>
    <s v="Parcs i jardins"/>
    <n v="1300101"/>
    <s v="171001300101"/>
    <x v="2"/>
    <s v="Hores Extres Personal Laboral Fix"/>
    <n v="50"/>
  </r>
  <r>
    <n v="0"/>
    <n v="17100"/>
    <s v="Parcs i jardins"/>
    <n v="1300201"/>
    <s v="171001300201"/>
    <x v="2"/>
    <s v="Complement Destí Personal Laboral Fix"/>
    <n v="25955"/>
  </r>
  <r>
    <n v="0"/>
    <n v="17100"/>
    <s v="Parcs i jardins"/>
    <n v="1300202"/>
    <s v="171001300202"/>
    <x v="2"/>
    <s v="Complement Específic Personal Laboral Fix"/>
    <n v="28664"/>
  </r>
  <r>
    <n v="0"/>
    <n v="17100"/>
    <s v="Parcs i jardins"/>
    <n v="1310001"/>
    <s v="171001310001"/>
    <x v="2"/>
    <s v="Retribucions Bàsiques Personal Laboral Temp"/>
    <n v="37361"/>
  </r>
  <r>
    <n v="0"/>
    <n v="17100"/>
    <s v="Parcs i jardins"/>
    <n v="1310002"/>
    <s v="171001310002"/>
    <x v="2"/>
    <s v="Triennis laboral temporal"/>
    <n v="1401.1"/>
  </r>
  <r>
    <n v="0"/>
    <n v="17100"/>
    <s v="Parcs i jardins"/>
    <n v="1310003"/>
    <s v="171001310003"/>
    <x v="2"/>
    <s v="Complement Destí Personal Laboral Temporal"/>
    <n v="20483"/>
  </r>
  <r>
    <n v="0"/>
    <n v="17100"/>
    <s v="Parcs i jardins"/>
    <n v="1310004"/>
    <s v="171001310004"/>
    <x v="2"/>
    <s v="Complement Específic Personal Laboral Temp"/>
    <n v="20729"/>
  </r>
  <r>
    <n v="0"/>
    <n v="17100"/>
    <s v="Parcs i jardins"/>
    <n v="1310005"/>
    <s v="171001310005"/>
    <x v="2"/>
    <s v="Indemnitzacions personal laboral temporal"/>
    <n v="10"/>
  </r>
  <r>
    <n v="0"/>
    <n v="17100"/>
    <s v="Parcs i jardins"/>
    <n v="1500002"/>
    <s v="171001500002"/>
    <x v="2"/>
    <s v="Productivitat Personal Laboral Fix"/>
    <n v="2444.1999999999998"/>
  </r>
  <r>
    <n v="0"/>
    <n v="17100"/>
    <s v="Parcs i jardins"/>
    <n v="1510002"/>
    <s v="171001510002"/>
    <x v="2"/>
    <s v="Hores Extres Personal Laboral Temporal"/>
    <n v="100"/>
  </r>
  <r>
    <n v="0"/>
    <n v="17100"/>
    <s v="Parcs i jardins"/>
    <n v="1600001"/>
    <s v="171001600001"/>
    <x v="2"/>
    <s v="Seguretat Social"/>
    <n v="61696"/>
  </r>
  <r>
    <n v="0"/>
    <n v="17100"/>
    <s v="Parcs i jardins"/>
    <n v="1620001"/>
    <s v="171001620001"/>
    <x v="2"/>
    <s v="Formació i perfeccionament"/>
    <n v="50"/>
  </r>
  <r>
    <n v="0"/>
    <n v="17100"/>
    <s v="Parcs i jardins"/>
    <n v="2100001"/>
    <s v="171002100001"/>
    <x v="3"/>
    <s v="Manteniment Carrers, Jardins, Camins"/>
    <n v="40000"/>
  </r>
  <r>
    <n v="0"/>
    <n v="17100"/>
    <s v="Parcs i jardins"/>
    <n v="2100002"/>
    <s v="171002100002"/>
    <x v="3"/>
    <s v="Reposició arbres"/>
    <n v="4000"/>
  </r>
  <r>
    <n v="0"/>
    <n v="17100"/>
    <s v="Parcs i jardins"/>
    <n v="2120000"/>
    <s v="171002120000"/>
    <x v="3"/>
    <s v="Manteniment Edificis i Construccions"/>
    <n v="1000"/>
  </r>
  <r>
    <n v="0"/>
    <n v="17100"/>
    <s v="Parcs i jardins"/>
    <n v="2130001"/>
    <s v="171002130001"/>
    <x v="3"/>
    <s v="Manteniment maquinària, instal i utillatge"/>
    <n v="5000"/>
  </r>
  <r>
    <n v="0"/>
    <n v="17100"/>
    <s v="Parcs i jardins"/>
    <n v="2140001"/>
    <s v="171002140001"/>
    <x v="3"/>
    <s v="Manteniment Elements de Transport"/>
    <n v="5000"/>
  </r>
  <r>
    <n v="0"/>
    <n v="17100"/>
    <s v="Parcs i jardins"/>
    <n v="2150001"/>
    <s v="171002150001"/>
    <x v="3"/>
    <s v="Manteniment mobiliari"/>
    <n v="1000"/>
  </r>
  <r>
    <n v="0"/>
    <n v="17100"/>
    <s v="Parcs i jardins"/>
    <n v="2160001"/>
    <s v="171002160001"/>
    <x v="3"/>
    <s v="Manteniment Equips Informàtics"/>
    <n v="50"/>
  </r>
  <r>
    <n v="0"/>
    <n v="17100"/>
    <s v="Parcs i jardins"/>
    <n v="2210001"/>
    <s v="171002210001"/>
    <x v="3"/>
    <s v="Subministrament Energia Elèctrica"/>
    <n v="10000"/>
  </r>
  <r>
    <n v="0"/>
    <n v="17100"/>
    <s v="Parcs i jardins"/>
    <n v="2210102"/>
    <s v="171002210102"/>
    <x v="3"/>
    <s v="Subministrament Aigua Reg Carrers i Jardins"/>
    <n v="2000"/>
  </r>
  <r>
    <n v="0"/>
    <n v="17100"/>
    <s v="Parcs i jardins"/>
    <n v="2210301"/>
    <s v="171002210301"/>
    <x v="3"/>
    <s v="Combustible i carburants"/>
    <n v="5000"/>
  </r>
  <r>
    <n v="0"/>
    <n v="17100"/>
    <s v="Parcs i jardins"/>
    <n v="2210401"/>
    <s v="171002210401"/>
    <x v="3"/>
    <s v="Vestuari del Personal"/>
    <n v="1500"/>
  </r>
  <r>
    <n v="0"/>
    <n v="17100"/>
    <s v="Parcs i jardins"/>
    <n v="2211101"/>
    <s v="171002211101"/>
    <x v="3"/>
    <s v="Material de Seguretat"/>
    <n v="1000"/>
  </r>
  <r>
    <n v="0"/>
    <n v="17100"/>
    <s v="Parcs i jardins"/>
    <n v="2211301"/>
    <s v="171002211301"/>
    <x v="3"/>
    <s v="Manutenció Animals"/>
    <n v="2500"/>
  </r>
  <r>
    <n v="0"/>
    <n v="17100"/>
    <s v="Parcs i jardins"/>
    <n v="2219901"/>
    <s v="171002219901"/>
    <x v="3"/>
    <s v="Material Tècnic"/>
    <n v="750"/>
  </r>
  <r>
    <n v="0"/>
    <n v="17100"/>
    <s v="Parcs i jardins"/>
    <n v="2220001"/>
    <s v="171002220001"/>
    <x v="3"/>
    <s v="Serveis de Telecomunicacions"/>
    <n v="1000"/>
  </r>
  <r>
    <n v="0"/>
    <n v="17100"/>
    <s v="Parcs i jardins"/>
    <n v="2240001"/>
    <s v="171002240001"/>
    <x v="3"/>
    <s v="Assegurances"/>
    <n v="3500"/>
  </r>
  <r>
    <n v="0"/>
    <n v="17100"/>
    <s v="Parcs i jardins"/>
    <n v="2270600"/>
    <s v="171002270600"/>
    <x v="3"/>
    <s v="Estudis i Treballs Tècnics"/>
    <n v="15000"/>
  </r>
  <r>
    <n v="0"/>
    <n v="17100"/>
    <s v="Parcs i jardins"/>
    <n v="2279900"/>
    <s v="171002279900"/>
    <x v="3"/>
    <s v="Mantiment i neteja jardineria parc de Sant Eloi "/>
    <n v="54952.05"/>
  </r>
  <r>
    <n v="0"/>
    <n v="17100"/>
    <s v="Parcs i jardins"/>
    <n v="2279901"/>
    <s v="171002279901"/>
    <x v="3"/>
    <s v="Altres treballs realitzats per altres empreses i professionals"/>
    <n v="15000"/>
  </r>
  <r>
    <n v="0"/>
    <n v="17100"/>
    <s v="Parcs i jardins"/>
    <n v="2302000"/>
    <s v="171002302000"/>
    <x v="3"/>
    <s v="Dietes del personal no directiu"/>
    <n v="50"/>
  </r>
  <r>
    <n v="0"/>
    <n v="17100"/>
    <s v="Parcs i jardins"/>
    <n v="2312000"/>
    <s v="171002312000"/>
    <x v="3"/>
    <s v="Locomoció del personal no directiu"/>
    <n v="50"/>
  </r>
  <r>
    <n v="0"/>
    <n v="17100"/>
    <s v="Parcs i jardins"/>
    <n v="6190051"/>
    <s v="171006190051"/>
    <x v="4"/>
    <s v="Barana forja SANT ELOI"/>
    <n v="14000"/>
  </r>
  <r>
    <n v="0"/>
    <n v="17100"/>
    <s v="Parcs i jardins"/>
    <n v="6190052"/>
    <s v="171006190052"/>
    <x v="4"/>
    <s v="Arranjaments zona ermita de Sant Eloi"/>
    <n v="11500"/>
  </r>
  <r>
    <n v="0"/>
    <n v="17100"/>
    <s v="Parcs i jardins"/>
    <n v="6230000"/>
    <s v="171006230000"/>
    <x v="4"/>
    <s v="Inversió nova de maquinària, instal·lacions tècniques i utillatge"/>
    <n v="3000"/>
  </r>
  <r>
    <n v="0"/>
    <n v="17200"/>
    <s v="Protecció i millora del medi ambient"/>
    <n v="2100001"/>
    <s v="172002100001"/>
    <x v="3"/>
    <s v="Manteniment Carrers, Jardins, Camins"/>
    <n v="6000"/>
  </r>
  <r>
    <n v="0"/>
    <n v="17200"/>
    <s v="Protecció i millora del medi ambient"/>
    <n v="2279900"/>
    <s v="172002279900"/>
    <x v="3"/>
    <s v="Altres treballs realitzats per altres empreses i professionals"/>
    <n v="7000"/>
  </r>
  <r>
    <n v="0"/>
    <n v="17200"/>
    <s v="Protecció i millora del medi ambient"/>
    <n v="4800139"/>
    <s v="172004800139"/>
    <x v="5"/>
    <s v="Conveni Espai Natural de Ponent Anglesola-Tàrrega-Vilagrassa. Dinamització de l'espai natural."/>
    <n v="700"/>
  </r>
  <r>
    <n v="0"/>
    <n v="17200"/>
    <s v="Protecció i millora del medi ambient"/>
    <n v="4800161"/>
    <s v="172004800161"/>
    <x v="5"/>
    <s v="Subv. Associació Limonium. Projecte Aula Natura a la Figuerosa."/>
    <n v="1000"/>
  </r>
  <r>
    <n v="0"/>
    <n v="17200"/>
    <s v="Protecció i millora del medi ambient"/>
    <n v="4800180"/>
    <s v="172004800180"/>
    <x v="5"/>
    <s v="Conveni Espai Natural Belianes"/>
    <n v="1500"/>
  </r>
  <r>
    <n v="0"/>
    <n v="17200"/>
    <s v="Protecció i millora del medi ambient"/>
    <n v="4800187"/>
    <s v="172004800187"/>
    <x v="5"/>
    <s v="Subv. Grup Gemma. Dinamització espai del pla de Lluçà"/>
    <n v="1500"/>
  </r>
  <r>
    <n v="0"/>
    <n v="17200"/>
    <s v="Protecció i millora del medi ambient"/>
    <n v="7800021"/>
    <s v="172007800021"/>
    <x v="6"/>
    <s v="Ampliació gàbies protectora"/>
    <n v="10000"/>
  </r>
  <r>
    <n v="0"/>
    <n v="23100"/>
    <s v="Administració General d'Acció Social"/>
    <n v="1200301"/>
    <s v="231001200301"/>
    <x v="2"/>
    <s v="Sous Grup C1"/>
    <n v="5519"/>
  </r>
  <r>
    <n v="0"/>
    <n v="23100"/>
    <s v="Administració General d'Acció Social"/>
    <n v="1210001"/>
    <s v="231001210001"/>
    <x v="2"/>
    <s v="Complement Destí Personal Funcionari"/>
    <n v="3086.7"/>
  </r>
  <r>
    <n v="0"/>
    <n v="23100"/>
    <s v="Administració General d'Acció Social"/>
    <n v="1210101"/>
    <s v="231001210101"/>
    <x v="2"/>
    <s v="Complement Específic Personal Funcionari"/>
    <n v="2397.8000000000002"/>
  </r>
  <r>
    <n v="0"/>
    <n v="23100"/>
    <s v="Administració General d'Acció Social"/>
    <n v="1310001"/>
    <s v="231001310001"/>
    <x v="2"/>
    <s v="Retribucions Bàsiques Personal Laboral Temp"/>
    <n v="14412"/>
  </r>
  <r>
    <n v="0"/>
    <n v="23100"/>
    <s v="Administració General d'Acció Social"/>
    <n v="1310002"/>
    <s v="231001310002"/>
    <x v="2"/>
    <s v="Triennis laboral temporal"/>
    <n v="1569.9"/>
  </r>
  <r>
    <n v="0"/>
    <n v="23100"/>
    <s v="Administració General d'Acció Social"/>
    <n v="1310003"/>
    <s v="231001310003"/>
    <x v="2"/>
    <s v="Complement Destí Personal Laboral Temporal"/>
    <n v="7972.3"/>
  </r>
  <r>
    <n v="0"/>
    <n v="23100"/>
    <s v="Administració General d'Acció Social"/>
    <n v="1310004"/>
    <s v="231001310004"/>
    <x v="2"/>
    <s v="Complement Específic Personal Laboral Temp"/>
    <n v="7734.6"/>
  </r>
  <r>
    <n v="0"/>
    <n v="23100"/>
    <s v="Administració General d'Acció Social"/>
    <n v="1310005"/>
    <s v="231001310005"/>
    <x v="2"/>
    <s v="Indemnitzacions personal laboral temporal"/>
    <n v="10"/>
  </r>
  <r>
    <n v="0"/>
    <n v="23100"/>
    <s v="Administració General d'Acció Social"/>
    <n v="1500003"/>
    <s v="231001500003"/>
    <x v="2"/>
    <s v="Productivitat laboral temporal"/>
    <n v="50"/>
  </r>
  <r>
    <n v="0"/>
    <n v="23100"/>
    <s v="Administració General d'Acció Social"/>
    <n v="1600001"/>
    <s v="231001600001"/>
    <x v="2"/>
    <s v="Seguretat Social"/>
    <n v="13449"/>
  </r>
  <r>
    <n v="0"/>
    <n v="23100"/>
    <s v="Administració General d'Acció Social"/>
    <n v="2020001"/>
    <s v="231002020001"/>
    <x v="3"/>
    <s v="Arrendament Edificis"/>
    <n v="10890"/>
  </r>
  <r>
    <n v="0"/>
    <n v="23100"/>
    <s v="Administració General d'Acció Social"/>
    <n v="2060001"/>
    <s v="231002060001"/>
    <x v="3"/>
    <s v="Arrendament equips informàtic"/>
    <n v="300"/>
  </r>
  <r>
    <n v="0"/>
    <n v="23100"/>
    <s v="Administració General d'Acció Social"/>
    <n v="2120000"/>
    <s v="231002120000"/>
    <x v="3"/>
    <s v="Manteniment Edificis i Construccions"/>
    <n v="4000"/>
  </r>
  <r>
    <n v="0"/>
    <n v="23100"/>
    <s v="Administració General d'Acció Social"/>
    <n v="2130001"/>
    <s v="231002130001"/>
    <x v="3"/>
    <s v="Manteniment maquinària, instal i utillatge"/>
    <n v="500"/>
  </r>
  <r>
    <n v="0"/>
    <n v="23100"/>
    <s v="Administració General d'Acció Social"/>
    <n v="2160001"/>
    <s v="231002160001"/>
    <x v="3"/>
    <s v="Manteniment Equips Informàtics"/>
    <n v="100"/>
  </r>
  <r>
    <n v="0"/>
    <n v="23100"/>
    <s v="Administració General d'Acció Social"/>
    <n v="2160002"/>
    <s v="231002160002"/>
    <x v="3"/>
    <s v="Compra de petit material informàtic"/>
    <n v="100"/>
  </r>
  <r>
    <n v="0"/>
    <n v="23100"/>
    <s v="Administració General d'Acció Social"/>
    <n v="2200001"/>
    <s v="231002200001"/>
    <x v="3"/>
    <s v="Material d'oficina"/>
    <n v="1000"/>
  </r>
  <r>
    <n v="0"/>
    <n v="23100"/>
    <s v="Administració General d'Acció Social"/>
    <n v="2200010"/>
    <s v="231002200010"/>
    <x v="3"/>
    <s v="Fotocòpies i impressions"/>
    <n v="500"/>
  </r>
  <r>
    <n v="0"/>
    <n v="23100"/>
    <s v="Administració General d'Acció Social"/>
    <n v="2210001"/>
    <s v="231002210001"/>
    <x v="3"/>
    <s v="Subministrament Energia Elèctrica"/>
    <n v="18000"/>
  </r>
  <r>
    <n v="0"/>
    <n v="23100"/>
    <s v="Administració General d'Acció Social"/>
    <n v="2210003"/>
    <s v="231002210003"/>
    <x v="3"/>
    <s v="Energia elèctrica Pisos socials "/>
    <n v="500"/>
  </r>
  <r>
    <n v="0"/>
    <n v="23100"/>
    <s v="Administració General d'Acció Social"/>
    <n v="2210101"/>
    <s v="231002210101"/>
    <x v="3"/>
    <s v="Subministrament aigua"/>
    <n v="1250"/>
  </r>
  <r>
    <n v="0"/>
    <n v="23100"/>
    <s v="Administració General d'Acció Social"/>
    <n v="2210201"/>
    <s v="231002210201"/>
    <x v="3"/>
    <s v="Subministrament Gas"/>
    <n v="500"/>
  </r>
  <r>
    <n v="0"/>
    <n v="23100"/>
    <s v="Administració General d'Acció Social"/>
    <n v="2219905"/>
    <s v="231002219905"/>
    <x v="3"/>
    <s v="COVID Subministrament de productes"/>
    <n v="300"/>
  </r>
  <r>
    <n v="0"/>
    <n v="23100"/>
    <s v="Administració General d'Acció Social"/>
    <n v="2220001"/>
    <s v="231002220001"/>
    <x v="3"/>
    <s v="Serveis de Telecomunicacions"/>
    <n v="750"/>
  </r>
  <r>
    <n v="0"/>
    <n v="23100"/>
    <s v="Administració General d'Acció Social"/>
    <n v="2269900"/>
    <s v="231002269900"/>
    <x v="3"/>
    <s v="Altres despeses diverses"/>
    <n v="250"/>
  </r>
  <r>
    <n v="0"/>
    <n v="23100"/>
    <s v="Administració General d'Acció Social"/>
    <n v="6360000"/>
    <s v="231006360000"/>
    <x v="4"/>
    <s v="Adquisició equips informàtic"/>
    <n v="100"/>
  </r>
  <r>
    <n v="0"/>
    <n v="23101"/>
    <s v="Acció Social Bàsica"/>
    <n v="2269900"/>
    <s v="231012269900"/>
    <x v="3"/>
    <s v="Altres despeses diverses"/>
    <n v="1000"/>
  </r>
  <r>
    <n v="0"/>
    <n v="23101"/>
    <s v="Acció Social Bàsica"/>
    <n v="2269918"/>
    <s v="231012269918"/>
    <x v="3"/>
    <s v="Projecte Recepta Social"/>
    <n v="500"/>
  </r>
  <r>
    <n v="0"/>
    <n v="23101"/>
    <s v="Acció Social Bàsica"/>
    <n v="2269919"/>
    <s v="231012269919"/>
    <x v="3"/>
    <s v="Projecte Menjador Social"/>
    <n v="3000"/>
  </r>
  <r>
    <n v="0"/>
    <n v="23101"/>
    <s v="Acció Social Bàsica"/>
    <n v="2269922"/>
    <s v="231012269922"/>
    <x v="3"/>
    <s v="Servei de dutxa i bugaderia"/>
    <n v="1000"/>
  </r>
  <r>
    <n v="0"/>
    <n v="23101"/>
    <s v="Acció Social Bàsica"/>
    <n v="2269923"/>
    <s v="231012269923"/>
    <x v="3"/>
    <s v="Projecte Sempre acompanyats"/>
    <n v="5000"/>
  </r>
  <r>
    <n v="0"/>
    <n v="23101"/>
    <s v="Acció Social Bàsica"/>
    <n v="2269924"/>
    <s v="231012269924"/>
    <x v="3"/>
    <s v="Activitats Acció Social"/>
    <n v="3000"/>
  </r>
  <r>
    <n v="0"/>
    <n v="23101"/>
    <s v="Acció Social Bàsica"/>
    <n v="2279949"/>
    <s v="231012279949"/>
    <x v="3"/>
    <s v="Altres projectes socials"/>
    <n v="2000"/>
  </r>
  <r>
    <n v="0"/>
    <n v="23101"/>
    <s v="Acció Social Bàsica"/>
    <n v="2279952"/>
    <s v="231012279952"/>
    <x v="3"/>
    <s v="Projecte Pisos Socials"/>
    <n v="2000"/>
  </r>
  <r>
    <n v="0"/>
    <n v="23101"/>
    <s v="Acció Social Bàsica"/>
    <n v="4650001"/>
    <s v="231014650001"/>
    <x v="5"/>
    <s v="Serveis socials Consell Comarcal"/>
    <n v="100000"/>
  </r>
  <r>
    <n v="0"/>
    <n v="23102"/>
    <s v="Acció Social Comunitària"/>
    <n v="4800006"/>
    <s v="231024800006"/>
    <x v="5"/>
    <s v="Subv. Taller Alba. Equinoteràpia."/>
    <n v="1500"/>
  </r>
  <r>
    <n v="0"/>
    <n v="23102"/>
    <s v="Acció Social Comunitària"/>
    <n v="4800054"/>
    <s v="231024800054"/>
    <x v="5"/>
    <s v="Subv. Ass. Sant Antoni d'Amics de la Residència. Revista i activitats. "/>
    <n v="600"/>
  </r>
  <r>
    <n v="0"/>
    <n v="23102"/>
    <s v="Acció Social Comunitària"/>
    <n v="4800087"/>
    <s v="231024800087"/>
    <x v="5"/>
    <s v="Subv. Associació Alzheimer Tàrrega. Estimulació cognitiva."/>
    <n v="5400"/>
  </r>
  <r>
    <n v="0"/>
    <n v="23102"/>
    <s v="Acció Social Comunitària"/>
    <n v="4800128"/>
    <s v="231024800128"/>
    <x v="5"/>
    <s v="Subv. Creu Roja. Ocupació."/>
    <n v="6000"/>
  </r>
  <r>
    <n v="0"/>
    <n v="23102"/>
    <s v="Acció Social Comunitària"/>
    <n v="4800137"/>
    <s v="231024800137"/>
    <x v="5"/>
    <s v="Subv. Servei de Suport al Dol de Ponent. Activitats."/>
    <n v="600"/>
  </r>
  <r>
    <n v="0"/>
    <n v="23102"/>
    <s v="Acció Social Comunitària"/>
    <n v="4800167"/>
    <s v="231024800167"/>
    <x v="5"/>
    <s v="Subv. Associació Alba Llavors de futur"/>
    <n v="500"/>
  </r>
  <r>
    <n v="0"/>
    <n v="23102"/>
    <s v="Acció Social Comunitària"/>
    <n v="4800181"/>
    <s v="231024800181"/>
    <x v="5"/>
    <s v="Subv. Ass. Alba. Projecte benestar i salut"/>
    <n v="10000"/>
  </r>
  <r>
    <n v="0"/>
    <n v="23102"/>
    <s v="Acció Social Comunitària"/>
    <n v="7800016"/>
    <s v="231027800016"/>
    <x v="6"/>
    <s v="Subv. Fundació Residència Gent Gran St. Antoni. Renovació material geriàtric"/>
    <n v="6000"/>
  </r>
  <r>
    <n v="0"/>
    <n v="23103"/>
    <s v="Infància i Família"/>
    <n v="1300001"/>
    <s v="231031300001"/>
    <x v="2"/>
    <s v="Retribucions Bàsiques Personal Laboral Fix"/>
    <n v="32161"/>
  </r>
  <r>
    <n v="0"/>
    <n v="23103"/>
    <s v="Infància i Família"/>
    <n v="1300002"/>
    <s v="231031300002"/>
    <x v="2"/>
    <s v="Triennis Personal Laboral Fix"/>
    <n v="6605"/>
  </r>
  <r>
    <n v="0"/>
    <n v="23103"/>
    <s v="Infància i Família"/>
    <n v="1300101"/>
    <s v="231031300101"/>
    <x v="2"/>
    <s v="Hores Extres Personal Laboral Fix"/>
    <n v="50"/>
  </r>
  <r>
    <n v="0"/>
    <n v="23103"/>
    <s v="Infància i Família"/>
    <n v="1300201"/>
    <s v="231031300201"/>
    <x v="2"/>
    <s v="Complement Destí Personal Laboral Fix"/>
    <n v="18214"/>
  </r>
  <r>
    <n v="0"/>
    <n v="23103"/>
    <s v="Infància i Família"/>
    <n v="1300202"/>
    <s v="231031300202"/>
    <x v="2"/>
    <s v="Complement Específic Personal Laboral Fix"/>
    <n v="16397"/>
  </r>
  <r>
    <n v="0"/>
    <n v="23103"/>
    <s v="Infància i Família"/>
    <n v="1310001"/>
    <s v="231031310001"/>
    <x v="2"/>
    <s v="Retribucions Bàsiques Personal Laboral Temp"/>
    <n v="14412"/>
  </r>
  <r>
    <n v="0"/>
    <n v="23103"/>
    <s v="Infància i Família"/>
    <n v="1310002"/>
    <s v="231031310002"/>
    <x v="2"/>
    <s v="Triennis laboral temporal"/>
    <n v="1046.5"/>
  </r>
  <r>
    <n v="0"/>
    <n v="23103"/>
    <s v="Infància i Família"/>
    <n v="1310003"/>
    <s v="231031310003"/>
    <x v="2"/>
    <s v="Complement Destí Personal Laboral Temporal"/>
    <n v="6875.5"/>
  </r>
  <r>
    <n v="0"/>
    <n v="23103"/>
    <s v="Infància i Família"/>
    <n v="1310004"/>
    <s v="231031310004"/>
    <x v="2"/>
    <s v="Complement Específic Personal Laboral Temp"/>
    <n v="5878.3"/>
  </r>
  <r>
    <n v="0"/>
    <n v="23103"/>
    <s v="Infància i Família"/>
    <n v="1310005"/>
    <s v="231031310005"/>
    <x v="2"/>
    <s v="Indemnitzacions personal laboral temporal"/>
    <n v="10"/>
  </r>
  <r>
    <n v="0"/>
    <n v="23103"/>
    <s v="Infància i Família"/>
    <n v="1600001"/>
    <s v="231031600001"/>
    <x v="2"/>
    <s v="Seguretat Social"/>
    <n v="32054"/>
  </r>
  <r>
    <n v="0"/>
    <n v="23103"/>
    <s v="Infància i Família"/>
    <n v="1620001"/>
    <s v="231031620001"/>
    <x v="2"/>
    <s v="Formació i perfeccionament"/>
    <n v="100"/>
  </r>
  <r>
    <n v="0"/>
    <n v="23103"/>
    <s v="Infància i Família"/>
    <n v="2060001"/>
    <s v="231032060001"/>
    <x v="3"/>
    <s v="Arrendament equips informàtic"/>
    <n v="300"/>
  </r>
  <r>
    <n v="0"/>
    <n v="23103"/>
    <s v="Infància i Família"/>
    <n v="2120000"/>
    <s v="231032120000"/>
    <x v="3"/>
    <s v="Manteniment Edificis i Construccions"/>
    <n v="2000"/>
  </r>
  <r>
    <n v="0"/>
    <n v="23103"/>
    <s v="Infància i Família"/>
    <n v="2130001"/>
    <s v="231032130001"/>
    <x v="3"/>
    <s v="Manteniment maquinària, instal i utillatge"/>
    <n v="600"/>
  </r>
  <r>
    <n v="0"/>
    <n v="23103"/>
    <s v="Infància i Família"/>
    <n v="2160001"/>
    <s v="231032160001"/>
    <x v="3"/>
    <s v="Manteniment Equips Informàtics"/>
    <n v="100"/>
  </r>
  <r>
    <n v="0"/>
    <n v="23103"/>
    <s v="Infància i Família"/>
    <n v="2160002"/>
    <s v="231032160002"/>
    <x v="3"/>
    <s v="Compra de petit material informàtic"/>
    <n v="100"/>
  </r>
  <r>
    <n v="0"/>
    <n v="23103"/>
    <s v="Infància i Família"/>
    <n v="2200001"/>
    <s v="231032200001"/>
    <x v="3"/>
    <s v="Material d'oficina"/>
    <n v="200"/>
  </r>
  <r>
    <n v="0"/>
    <n v="23103"/>
    <s v="Infància i Família"/>
    <n v="2200010"/>
    <s v="231032200010"/>
    <x v="3"/>
    <s v="Fotocòpies i impressions"/>
    <n v="1250"/>
  </r>
  <r>
    <n v="0"/>
    <n v="23103"/>
    <s v="Infància i Família"/>
    <n v="2210001"/>
    <s v="231032210001"/>
    <x v="3"/>
    <s v="Subministrament Energia Elèctrica"/>
    <n v="1500"/>
  </r>
  <r>
    <n v="0"/>
    <n v="23103"/>
    <s v="Infància i Família"/>
    <n v="2210101"/>
    <s v="231032210101"/>
    <x v="3"/>
    <s v="Subministrament aigua"/>
    <n v="100"/>
  </r>
  <r>
    <n v="0"/>
    <n v="23103"/>
    <s v="Infància i Família"/>
    <n v="2210201"/>
    <s v="231032210201"/>
    <x v="3"/>
    <s v="Subministrament Gas"/>
    <n v="1500"/>
  </r>
  <r>
    <n v="0"/>
    <n v="23103"/>
    <s v="Infància i Família"/>
    <n v="2219905"/>
    <s v="231032219905"/>
    <x v="3"/>
    <s v="COVID Subministrament de productes"/>
    <n v="100"/>
  </r>
  <r>
    <n v="0"/>
    <n v="23103"/>
    <s v="Infància i Família"/>
    <n v="2220001"/>
    <s v="231032220001"/>
    <x v="3"/>
    <s v="Serveis de Telecomunicacions"/>
    <n v="1000"/>
  </r>
  <r>
    <n v="0"/>
    <n v="23103"/>
    <s v="Infància i Família"/>
    <n v="2240001"/>
    <s v="231032240001"/>
    <x v="3"/>
    <s v="Assegurances"/>
    <n v="300"/>
  </r>
  <r>
    <n v="0"/>
    <n v="23103"/>
    <s v="Infància i Família"/>
    <n v="2269926"/>
    <s v="231032269926"/>
    <x v="3"/>
    <s v="Projectes inclusió"/>
    <n v="1000"/>
  </r>
  <r>
    <n v="0"/>
    <n v="23103"/>
    <s v="Infància i Família"/>
    <n v="2269930"/>
    <s v="231032269930"/>
    <x v="3"/>
    <s v="Activitats serveis intervenció educativa"/>
    <n v="2500"/>
  </r>
  <r>
    <n v="0"/>
    <n v="23103"/>
    <s v="Infància i Família"/>
    <n v="2269931"/>
    <s v="231032269931"/>
    <x v="3"/>
    <s v="Activitats servei d'atenció diürna"/>
    <n v="5000"/>
  </r>
  <r>
    <n v="0"/>
    <n v="23103"/>
    <s v="Infància i Família"/>
    <n v="2279900"/>
    <s v="231032279900"/>
    <x v="3"/>
    <s v="Altres treballs realitzats per altres empreses i professionals"/>
    <n v="500"/>
  </r>
  <r>
    <n v="0"/>
    <n v="23103"/>
    <s v="Infància i Família"/>
    <n v="2302000"/>
    <s v="231032302000"/>
    <x v="3"/>
    <s v="Dietes del personal no directiu"/>
    <n v="50"/>
  </r>
  <r>
    <n v="0"/>
    <n v="23103"/>
    <s v="Infància i Família"/>
    <n v="2312000"/>
    <s v="231032312000"/>
    <x v="3"/>
    <s v="Locomoció del personal no directiu"/>
    <n v="50"/>
  </r>
  <r>
    <n v="0"/>
    <n v="23103"/>
    <s v="Infància i Família"/>
    <n v="6350000"/>
    <s v="231036350000"/>
    <x v="4"/>
    <s v="Mobiliari"/>
    <n v="2000"/>
  </r>
  <r>
    <n v="0"/>
    <n v="23103"/>
    <s v="Infància i Família"/>
    <n v="6360000"/>
    <s v="231036360000"/>
    <x v="4"/>
    <s v="Adquisició equips informàtic"/>
    <n v="2400"/>
  </r>
  <r>
    <n v="0"/>
    <n v="23104"/>
    <s v="Magatzem d'Aliments Solidaris"/>
    <n v="2060001"/>
    <s v="231042060001"/>
    <x v="3"/>
    <s v="Arrendament equips informàtic"/>
    <n v="50"/>
  </r>
  <r>
    <n v="0"/>
    <n v="23104"/>
    <s v="Magatzem d'Aliments Solidaris"/>
    <n v="2120000"/>
    <s v="231042120000"/>
    <x v="3"/>
    <s v="Manteniment Edificis i Construccions"/>
    <n v="1500"/>
  </r>
  <r>
    <n v="0"/>
    <n v="23104"/>
    <s v="Magatzem d'Aliments Solidaris"/>
    <n v="2130001"/>
    <s v="231042130001"/>
    <x v="3"/>
    <s v="Manteniment maquinària, instal i utillatge"/>
    <n v="200"/>
  </r>
  <r>
    <n v="0"/>
    <n v="23104"/>
    <s v="Magatzem d'Aliments Solidaris"/>
    <n v="2160001"/>
    <s v="231042160001"/>
    <x v="3"/>
    <s v="Manteniment Equips Informàtics"/>
    <n v="100"/>
  </r>
  <r>
    <n v="0"/>
    <n v="23104"/>
    <s v="Magatzem d'Aliments Solidaris"/>
    <n v="2200001"/>
    <s v="231042200001"/>
    <x v="3"/>
    <s v="Material d'oficina"/>
    <n v="100"/>
  </r>
  <r>
    <n v="0"/>
    <n v="23104"/>
    <s v="Magatzem d'Aliments Solidaris"/>
    <n v="2200010"/>
    <s v="231042200010"/>
    <x v="3"/>
    <s v="Fotocòpies i impressions"/>
    <n v="50"/>
  </r>
  <r>
    <n v="0"/>
    <n v="23104"/>
    <s v="Magatzem d'Aliments Solidaris"/>
    <n v="2210001"/>
    <s v="231042210001"/>
    <x v="3"/>
    <s v="Subministrament Energia Elèctrica"/>
    <n v="3500"/>
  </r>
  <r>
    <n v="0"/>
    <n v="23104"/>
    <s v="Magatzem d'Aliments Solidaris"/>
    <n v="2210101"/>
    <s v="231042210101"/>
    <x v="3"/>
    <s v="Subministrament aigua"/>
    <n v="300"/>
  </r>
  <r>
    <n v="0"/>
    <n v="23104"/>
    <s v="Magatzem d'Aliments Solidaris"/>
    <n v="2210501"/>
    <s v="231042210501"/>
    <x v="3"/>
    <s v="Productes Alimentaris"/>
    <n v="12000"/>
  </r>
  <r>
    <n v="0"/>
    <n v="23104"/>
    <s v="Magatzem d'Aliments Solidaris"/>
    <n v="2219905"/>
    <s v="231042219905"/>
    <x v="3"/>
    <s v="COVID Subministrament de productes"/>
    <n v="600"/>
  </r>
  <r>
    <n v="0"/>
    <n v="23104"/>
    <s v="Magatzem d'Aliments Solidaris"/>
    <n v="2220001"/>
    <s v="231042220001"/>
    <x v="3"/>
    <s v="Serveis de Telecomunicacions"/>
    <n v="500"/>
  </r>
  <r>
    <n v="0"/>
    <n v="23104"/>
    <s v="Magatzem d'Aliments Solidaris"/>
    <n v="2269900"/>
    <s v="231042269900"/>
    <x v="3"/>
    <s v="Altres despeses diverses"/>
    <n v="100"/>
  </r>
  <r>
    <n v="0"/>
    <n v="23104"/>
    <s v="Magatzem d'Aliments Solidaris"/>
    <n v="2279900"/>
    <s v="231042279900"/>
    <x v="3"/>
    <s v="Gestió del magatzem d’aliments solidari"/>
    <n v="20800"/>
  </r>
  <r>
    <n v="0"/>
    <n v="23104"/>
    <s v="Magatzem d'Aliments Solidaris"/>
    <n v="2279940"/>
    <s v="231042279940"/>
    <x v="3"/>
    <s v="Manteniment programari informàtic"/>
    <n v="3000"/>
  </r>
  <r>
    <n v="0"/>
    <n v="23104"/>
    <s v="Magatzem d'Aliments Solidaris"/>
    <n v="4800183"/>
    <s v="231044800183"/>
    <x v="5"/>
    <s v="Conveni Aportació a Banc d'Aliments de Lleida"/>
    <n v="500"/>
  </r>
  <r>
    <n v="0"/>
    <n v="23104"/>
    <s v="Magatzem d'Aliments Solidaris"/>
    <n v="6350000"/>
    <s v="231046350000"/>
    <x v="4"/>
    <s v="Mobiliari"/>
    <n v="500"/>
  </r>
  <r>
    <n v="0"/>
    <n v="23104"/>
    <s v="Magatzem d'Aliments Solidaris"/>
    <n v="6360000"/>
    <s v="231046360000"/>
    <x v="4"/>
    <s v="Adquisició equips informàtic"/>
    <n v="100"/>
  </r>
  <r>
    <n v="0"/>
    <n v="23105"/>
    <s v="Projecte SALT"/>
    <n v="2269900"/>
    <s v="231052269900"/>
    <x v="3"/>
    <s v="Altres despeses diverses"/>
    <n v="100"/>
  </r>
  <r>
    <n v="0"/>
    <n v="23105"/>
    <s v="Projecte SALT"/>
    <n v="4800002"/>
    <s v="231054800002"/>
    <x v="5"/>
    <s v="Conveni Suport ocupació CARTAES "/>
    <n v="30000"/>
  </r>
  <r>
    <n v="0"/>
    <n v="23105"/>
    <s v="Projecte SALT"/>
    <n v="4800005"/>
    <s v="231054800005"/>
    <x v="5"/>
    <s v="Ajuts a la Formació"/>
    <n v="1500"/>
  </r>
  <r>
    <n v="0"/>
    <n v="23106"/>
    <s v="Hort de Tàrrega"/>
    <n v="2000001"/>
    <s v="231062000001"/>
    <x v="3"/>
    <s v="Arrendament Terrenys"/>
    <n v="6400"/>
  </r>
  <r>
    <n v="0"/>
    <n v="23106"/>
    <s v="Hort de Tàrrega"/>
    <n v="2130001"/>
    <s v="231062130001"/>
    <x v="3"/>
    <s v="Manteniment maquinària, instal i utillatge"/>
    <n v="2500"/>
  </r>
  <r>
    <n v="0"/>
    <n v="23106"/>
    <s v="Hort de Tàrrega"/>
    <n v="2210001"/>
    <s v="231062210001"/>
    <x v="3"/>
    <s v="Subministrament Energia Elèctrica"/>
    <n v="300"/>
  </r>
  <r>
    <n v="0"/>
    <n v="23106"/>
    <s v="Hort de Tàrrega"/>
    <n v="2210101"/>
    <s v="231062210101"/>
    <x v="3"/>
    <s v="Subministrament aigua"/>
    <n v="300"/>
  </r>
  <r>
    <n v="0"/>
    <n v="23106"/>
    <s v="Hort de Tàrrega"/>
    <n v="2269900"/>
    <s v="231062269900"/>
    <x v="3"/>
    <s v="Altres despeses diverses"/>
    <n v="1200"/>
  </r>
  <r>
    <n v="0"/>
    <n v="23106"/>
    <s v="Hort de Tàrrega"/>
    <n v="2279900"/>
    <s v="231062279900"/>
    <x v="3"/>
    <s v="Assessorament i formació horts"/>
    <n v="3200"/>
  </r>
  <r>
    <n v="0"/>
    <n v="23108"/>
    <s v="Projecte Baula"/>
    <n v="2210001"/>
    <s v="231082210001"/>
    <x v="3"/>
    <s v="Subministrament Energia Elèctrica"/>
    <n v="375"/>
  </r>
  <r>
    <n v="0"/>
    <n v="24100"/>
    <s v="Centre de Formació La Solana"/>
    <n v="1200301"/>
    <s v="241001200301"/>
    <x v="2"/>
    <s v="Sous Grup C1"/>
    <n v="11038"/>
  </r>
  <r>
    <n v="0"/>
    <n v="24100"/>
    <s v="Centre de Formació La Solana"/>
    <n v="1210001"/>
    <s v="241001210001"/>
    <x v="2"/>
    <s v="Complement Destí Personal Funcionari"/>
    <n v="6173.6"/>
  </r>
  <r>
    <n v="0"/>
    <n v="24100"/>
    <s v="Centre de Formació La Solana"/>
    <n v="1210101"/>
    <s v="241001210101"/>
    <x v="2"/>
    <s v="Complement Específic Personal Funcionari"/>
    <n v="4795.7"/>
  </r>
  <r>
    <n v="0"/>
    <n v="24100"/>
    <s v="Centre de Formació La Solana"/>
    <n v="1300001"/>
    <s v="241001300001"/>
    <x v="2"/>
    <s v="Retribucions Bàsiques Personal Laboral Fix"/>
    <n v="16390"/>
  </r>
  <r>
    <n v="0"/>
    <n v="24100"/>
    <s v="Centre de Formació La Solana"/>
    <n v="1300002"/>
    <s v="241001300002"/>
    <x v="2"/>
    <s v="Triennis Personal Laboral Fix"/>
    <n v="5678.5"/>
  </r>
  <r>
    <n v="0"/>
    <n v="24100"/>
    <s v="Centre de Formació La Solana"/>
    <n v="1300101"/>
    <s v="241001300101"/>
    <x v="2"/>
    <s v="Hores Extres Personal Laboral Fix"/>
    <n v="50"/>
  </r>
  <r>
    <n v="0"/>
    <n v="24100"/>
    <s v="Centre de Formació La Solana"/>
    <n v="1300201"/>
    <s v="241001300201"/>
    <x v="2"/>
    <s v="Complement Destí Personal Laboral Fix"/>
    <n v="9114.7999999999993"/>
  </r>
  <r>
    <n v="0"/>
    <n v="24100"/>
    <s v="Centre de Formació La Solana"/>
    <n v="1300202"/>
    <s v="241001300202"/>
    <x v="2"/>
    <s v="Complement Específic Personal Laboral Fix"/>
    <n v="7734.6"/>
  </r>
  <r>
    <n v="0"/>
    <n v="24100"/>
    <s v="Centre de Formació La Solana"/>
    <n v="1310001"/>
    <s v="241001310001"/>
    <x v="2"/>
    <s v="Retribucions Bàsiques Personal Laboral Temp"/>
    <n v="14412"/>
  </r>
  <r>
    <n v="0"/>
    <n v="24100"/>
    <s v="Centre de Formació La Solana"/>
    <n v="1310002"/>
    <s v="241001310002"/>
    <x v="2"/>
    <s v="Triennis laboral temporal"/>
    <n v="1696"/>
  </r>
  <r>
    <n v="0"/>
    <n v="24100"/>
    <s v="Centre de Formació La Solana"/>
    <n v="1310003"/>
    <s v="241001310003"/>
    <x v="2"/>
    <s v="Complement Destí Personal Laboral Temporal"/>
    <n v="6875.5"/>
  </r>
  <r>
    <n v="0"/>
    <n v="24100"/>
    <s v="Centre de Formació La Solana"/>
    <n v="1310004"/>
    <s v="241001310004"/>
    <x v="2"/>
    <s v="Complement Específic Personal Laboral Temp"/>
    <n v="5878.3"/>
  </r>
  <r>
    <n v="0"/>
    <n v="24100"/>
    <s v="Centre de Formació La Solana"/>
    <n v="1310005"/>
    <s v="241001310005"/>
    <x v="2"/>
    <s v="Indemnitzacions personal laboral temporal"/>
    <n v="500"/>
  </r>
  <r>
    <n v="0"/>
    <n v="24100"/>
    <s v="Centre de Formació La Solana"/>
    <n v="1510001"/>
    <s v="241001510001"/>
    <x v="2"/>
    <s v="Gratificació Funcionaris Hores Extra"/>
    <n v="50"/>
  </r>
  <r>
    <n v="0"/>
    <n v="24100"/>
    <s v="Centre de Formació La Solana"/>
    <n v="1600001"/>
    <s v="241001600001"/>
    <x v="2"/>
    <s v="Seguretat Social"/>
    <n v="28288"/>
  </r>
  <r>
    <n v="0"/>
    <n v="24100"/>
    <s v="Centre de Formació La Solana"/>
    <n v="1620001"/>
    <s v="241001620001"/>
    <x v="2"/>
    <s v="Formació i perfeccionament"/>
    <n v="300"/>
  </r>
  <r>
    <n v="0"/>
    <n v="24100"/>
    <s v="Centre de Formació La Solana"/>
    <n v="2020001"/>
    <s v="241002020001"/>
    <x v="3"/>
    <s v="Arrendament Edificis"/>
    <n v="5061.67"/>
  </r>
  <r>
    <n v="0"/>
    <n v="24100"/>
    <s v="Centre de Formació La Solana"/>
    <n v="2060001"/>
    <s v="241002060001"/>
    <x v="3"/>
    <s v="Arrendament equips informàtic"/>
    <n v="500"/>
  </r>
  <r>
    <n v="0"/>
    <n v="24100"/>
    <s v="Centre de Formació La Solana"/>
    <n v="2120000"/>
    <s v="241002120000"/>
    <x v="3"/>
    <s v="Manteniment Edificis i Construccions"/>
    <n v="1000"/>
  </r>
  <r>
    <n v="0"/>
    <n v="24100"/>
    <s v="Centre de Formació La Solana"/>
    <n v="2130001"/>
    <s v="241002130001"/>
    <x v="3"/>
    <s v="Manteniment maquinària, instal i utillatge"/>
    <n v="500"/>
  </r>
  <r>
    <n v="0"/>
    <n v="24100"/>
    <s v="Centre de Formació La Solana"/>
    <n v="2160001"/>
    <s v="241002160001"/>
    <x v="3"/>
    <s v="Manteniment Equips Informàtics"/>
    <n v="300"/>
  </r>
  <r>
    <n v="0"/>
    <n v="24100"/>
    <s v="Centre de Formació La Solana"/>
    <n v="2160002"/>
    <s v="241002160002"/>
    <x v="3"/>
    <s v="Compra de petit material informàtic"/>
    <n v="400"/>
  </r>
  <r>
    <n v="0"/>
    <n v="24100"/>
    <s v="Centre de Formació La Solana"/>
    <n v="2200001"/>
    <s v="241002200001"/>
    <x v="3"/>
    <s v="Material d'oficina"/>
    <n v="200"/>
  </r>
  <r>
    <n v="0"/>
    <n v="24100"/>
    <s v="Centre de Formació La Solana"/>
    <n v="2200002"/>
    <s v="241002200002"/>
    <x v="3"/>
    <s v="Material didàctic"/>
    <n v="200"/>
  </r>
  <r>
    <n v="0"/>
    <n v="24100"/>
    <s v="Centre de Formació La Solana"/>
    <n v="2200010"/>
    <s v="241002200010"/>
    <x v="3"/>
    <s v="Fotocòpies i impressions"/>
    <n v="2800"/>
  </r>
  <r>
    <n v="0"/>
    <n v="24100"/>
    <s v="Centre de Formació La Solana"/>
    <n v="2210001"/>
    <s v="241002210001"/>
    <x v="3"/>
    <s v="Subministrament Energia Elèctrica"/>
    <n v="4000"/>
  </r>
  <r>
    <n v="0"/>
    <n v="24100"/>
    <s v="Centre de Formació La Solana"/>
    <n v="2210101"/>
    <s v="241002210101"/>
    <x v="3"/>
    <s v="Subministrament aigua"/>
    <n v="400"/>
  </r>
  <r>
    <n v="0"/>
    <n v="24100"/>
    <s v="Centre de Formació La Solana"/>
    <n v="2219901"/>
    <s v="241002219901"/>
    <x v="3"/>
    <s v="Material Tècnic"/>
    <n v="200"/>
  </r>
  <r>
    <n v="0"/>
    <n v="24100"/>
    <s v="Centre de Formació La Solana"/>
    <n v="2220001"/>
    <s v="241002220001"/>
    <x v="3"/>
    <s v="Serveis de Telecomunicacions"/>
    <n v="1750"/>
  </r>
  <r>
    <n v="0"/>
    <n v="24100"/>
    <s v="Centre de Formació La Solana"/>
    <n v="2260101"/>
    <s v="241002260101"/>
    <x v="3"/>
    <s v="Atencions Protocol·làries"/>
    <n v="300"/>
  </r>
  <r>
    <n v="0"/>
    <n v="24100"/>
    <s v="Centre de Formació La Solana"/>
    <n v="2260201"/>
    <s v="241002260201"/>
    <x v="3"/>
    <s v="Publicitat i propaganda"/>
    <n v="500"/>
  </r>
  <r>
    <n v="0"/>
    <n v="24100"/>
    <s v="Centre de Formació La Solana"/>
    <n v="2269900"/>
    <s v="241002269900"/>
    <x v="3"/>
    <s v="Altres despeses diverses"/>
    <n v="900"/>
  </r>
  <r>
    <n v="0"/>
    <n v="24100"/>
    <s v="Centre de Formació La Solana"/>
    <n v="2279900"/>
    <s v="241002279900"/>
    <x v="3"/>
    <s v="Altres treballs realitzats per altres empreses i professionals"/>
    <n v="1500"/>
  </r>
  <r>
    <n v="0"/>
    <n v="24100"/>
    <s v="Centre de Formació La Solana"/>
    <n v="2279926"/>
    <s v="241002279926"/>
    <x v="3"/>
    <s v="Manteniment programari informàtic Solana"/>
    <n v="3300"/>
  </r>
  <r>
    <n v="0"/>
    <n v="24100"/>
    <s v="Centre de Formació La Solana"/>
    <n v="2302000"/>
    <s v="241002302000"/>
    <x v="3"/>
    <s v="Dietes del personal no directiu"/>
    <n v="50"/>
  </r>
  <r>
    <n v="0"/>
    <n v="24100"/>
    <s v="Centre de Formació La Solana"/>
    <n v="2312000"/>
    <s v="241002312000"/>
    <x v="3"/>
    <s v="Locomoció del personal no directiu"/>
    <n v="50"/>
  </r>
  <r>
    <n v="0"/>
    <n v="24100"/>
    <s v="Centre de Formació La Solana"/>
    <n v="6260001"/>
    <s v="241006260001"/>
    <x v="4"/>
    <s v="Adquisició equips informàtic"/>
    <n v="1000"/>
  </r>
  <r>
    <n v="0"/>
    <n v="24100"/>
    <s v="Centre de Formació La Solana"/>
    <n v="6330000"/>
    <s v="241006330000"/>
    <x v="4"/>
    <s v="Maquinària, instal·lacions tècniques i utillatge"/>
    <n v="1000"/>
  </r>
  <r>
    <n v="0"/>
    <n v="24104"/>
    <s v="Pla de Transició al Treball"/>
    <n v="1310001"/>
    <s v="241041310001"/>
    <x v="2"/>
    <s v="Retribucions Bàsiques Personal Laboral Temp"/>
    <n v="7206.2"/>
  </r>
  <r>
    <n v="0"/>
    <n v="24104"/>
    <s v="Pla de Transició al Treball"/>
    <n v="1310002"/>
    <s v="241041310002"/>
    <x v="2"/>
    <s v="Triennis laboral temporal"/>
    <n v="41.24"/>
  </r>
  <r>
    <n v="0"/>
    <n v="24104"/>
    <s v="Pla de Transició al Treball"/>
    <n v="1310003"/>
    <s v="241041310003"/>
    <x v="2"/>
    <s v="Complement Destí Personal Laboral Temporal"/>
    <n v="3437.7"/>
  </r>
  <r>
    <n v="0"/>
    <n v="24104"/>
    <s v="Pla de Transició al Treball"/>
    <n v="1310004"/>
    <s v="241041310004"/>
    <x v="2"/>
    <s v="Complement Específic Personal Laboral Temp"/>
    <n v="2475.1"/>
  </r>
  <r>
    <n v="0"/>
    <n v="24104"/>
    <s v="Pla de Transició al Treball"/>
    <n v="1310005"/>
    <s v="241041310005"/>
    <x v="2"/>
    <s v="Indemnitzacions personal laboral temporal"/>
    <n v="500"/>
  </r>
  <r>
    <n v="0"/>
    <n v="24104"/>
    <s v="Pla de Transició al Treball"/>
    <n v="1600001"/>
    <s v="241041600001"/>
    <x v="2"/>
    <s v="Seguretat Social"/>
    <n v="4311.1000000000004"/>
  </r>
  <r>
    <n v="0"/>
    <n v="24104"/>
    <s v="Pla de Transició al Treball"/>
    <n v="2120000"/>
    <s v="241042120000"/>
    <x v="3"/>
    <s v="Manteniment Edificis i Construccions"/>
    <n v="500"/>
  </r>
  <r>
    <n v="0"/>
    <n v="24104"/>
    <s v="Pla de Transició al Treball"/>
    <n v="2220001"/>
    <s v="241042220001"/>
    <x v="3"/>
    <s v="Serveis de Telecomunicacions"/>
    <n v="500"/>
  </r>
  <r>
    <n v="0"/>
    <n v="24104"/>
    <s v="Pla de Transició al Treball"/>
    <n v="2260101"/>
    <s v="241042260101"/>
    <x v="3"/>
    <s v="Atencions Protocol·làries"/>
    <n v="250"/>
  </r>
  <r>
    <n v="0"/>
    <n v="24104"/>
    <s v="Pla de Transició al Treball"/>
    <n v="2269900"/>
    <s v="241042269900"/>
    <x v="3"/>
    <s v="Altres despeses diverses"/>
    <n v="250"/>
  </r>
  <r>
    <n v="0"/>
    <n v="31100"/>
    <s v="Accions Públiques Relatives a la Salut"/>
    <n v="1200301"/>
    <s v="311001200301"/>
    <x v="2"/>
    <s v="Sous Grup C1"/>
    <n v="2184.9"/>
  </r>
  <r>
    <n v="0"/>
    <n v="31100"/>
    <s v="Accions Públiques Relatives a la Salut"/>
    <n v="1210001"/>
    <s v="311001210001"/>
    <x v="2"/>
    <s v="Complement Destí Personal Funcionari"/>
    <n v="1220"/>
  </r>
  <r>
    <n v="0"/>
    <n v="31100"/>
    <s v="Accions Públiques Relatives a la Salut"/>
    <n v="1210101"/>
    <s v="311001210101"/>
    <x v="2"/>
    <s v="Complement Específic Personal Funcionari"/>
    <n v="947.72"/>
  </r>
  <r>
    <n v="0"/>
    <n v="31100"/>
    <s v="Accions Públiques Relatives a la Salut"/>
    <n v="1300001"/>
    <s v="311001300001"/>
    <x v="2"/>
    <s v="Retribucions Bàsiques Personal Laboral Fix"/>
    <n v="5764.9"/>
  </r>
  <r>
    <n v="0"/>
    <n v="31100"/>
    <s v="Accions Públiques Relatives a la Salut"/>
    <n v="1300201"/>
    <s v="311001300201"/>
    <x v="2"/>
    <s v="Complement Destí Personal Laboral Fix"/>
    <n v="3188.9"/>
  </r>
  <r>
    <n v="0"/>
    <n v="31100"/>
    <s v="Accions Públiques Relatives a la Salut"/>
    <n v="1300202"/>
    <s v="311001300202"/>
    <x v="2"/>
    <s v="Complement Específic Personal Laboral Fix"/>
    <n v="3403.3"/>
  </r>
  <r>
    <n v="0"/>
    <n v="31100"/>
    <s v="Accions Públiques Relatives a la Salut"/>
    <n v="1310001"/>
    <s v="311001310001"/>
    <x v="2"/>
    <s v="Retribucions Bàsiques Personal Laboral Temp"/>
    <n v="18063"/>
  </r>
  <r>
    <n v="0"/>
    <n v="31100"/>
    <s v="Accions Públiques Relatives a la Salut"/>
    <n v="1310002"/>
    <s v="311001310002"/>
    <x v="2"/>
    <s v="Triennis laboral temporal"/>
    <n v="344.54"/>
  </r>
  <r>
    <n v="0"/>
    <n v="31100"/>
    <s v="Accions Públiques Relatives a la Salut"/>
    <n v="1310003"/>
    <s v="311001310003"/>
    <x v="2"/>
    <s v="Complement Destí Personal Laboral Temporal"/>
    <n v="9391.2999999999993"/>
  </r>
  <r>
    <n v="0"/>
    <n v="31100"/>
    <s v="Accions Públiques Relatives a la Salut"/>
    <n v="1310004"/>
    <s v="311001310004"/>
    <x v="2"/>
    <s v="Complement Específic Personal Laboral Temp"/>
    <n v="9225.4"/>
  </r>
  <r>
    <n v="0"/>
    <n v="31100"/>
    <s v="Accions Públiques Relatives a la Salut"/>
    <n v="1310005"/>
    <s v="311001310005"/>
    <x v="2"/>
    <s v="Indemnitzacions personal laboral temporal"/>
    <n v="1000"/>
  </r>
  <r>
    <n v="0"/>
    <n v="31100"/>
    <s v="Accions Públiques Relatives a la Salut"/>
    <n v="1600001"/>
    <s v="311001600001"/>
    <x v="2"/>
    <s v="Seguretat Social"/>
    <n v="17406"/>
  </r>
  <r>
    <n v="0"/>
    <n v="31100"/>
    <s v="Accions Públiques Relatives a la Salut"/>
    <n v="2060001"/>
    <s v="311002060001"/>
    <x v="3"/>
    <s v="Arrendament equips informàtic"/>
    <n v="125"/>
  </r>
  <r>
    <n v="0"/>
    <n v="31100"/>
    <s v="Accions Públiques Relatives a la Salut"/>
    <n v="2120000"/>
    <s v="311002120000"/>
    <x v="3"/>
    <s v="Manteniment Edificis i Construccions"/>
    <n v="500"/>
  </r>
  <r>
    <n v="0"/>
    <n v="31100"/>
    <s v="Accions Públiques Relatives a la Salut"/>
    <n v="2130001"/>
    <s v="311002130001"/>
    <x v="3"/>
    <s v="Manteniment maquinària, instal i utillatge"/>
    <n v="2000"/>
  </r>
  <r>
    <n v="0"/>
    <n v="31100"/>
    <s v="Accions Públiques Relatives a la Salut"/>
    <n v="2160001"/>
    <s v="311002160001"/>
    <x v="3"/>
    <s v="Manteniment Equips Informàtics"/>
    <n v="50"/>
  </r>
  <r>
    <n v="0"/>
    <n v="31100"/>
    <s v="Accions Públiques Relatives a la Salut"/>
    <n v="2160002"/>
    <s v="311002160002"/>
    <x v="3"/>
    <s v="Compra de petit material informàtic"/>
    <n v="50"/>
  </r>
  <r>
    <n v="0"/>
    <n v="31100"/>
    <s v="Accions Públiques Relatives a la Salut"/>
    <n v="2200010"/>
    <s v="311002200010"/>
    <x v="3"/>
    <s v="Fotocòpies i impressions"/>
    <n v="400"/>
  </r>
  <r>
    <n v="0"/>
    <n v="31100"/>
    <s v="Accions Públiques Relatives a la Salut"/>
    <n v="2210101"/>
    <s v="311002210101"/>
    <x v="3"/>
    <s v="Subministrament aigua"/>
    <n v="150"/>
  </r>
  <r>
    <n v="0"/>
    <n v="31100"/>
    <s v="Accions Públiques Relatives a la Salut"/>
    <n v="2220001"/>
    <s v="311002220001"/>
    <x v="3"/>
    <s v="Serveis de Telecomunicacions"/>
    <n v="50"/>
  </r>
  <r>
    <n v="0"/>
    <n v="31100"/>
    <s v="Accions Públiques Relatives a la Salut"/>
    <n v="2240001"/>
    <s v="311002240001"/>
    <x v="3"/>
    <s v="Assegurances"/>
    <n v="150"/>
  </r>
  <r>
    <n v="0"/>
    <n v="31100"/>
    <s v="Accions Públiques Relatives a la Salut"/>
    <n v="2260201"/>
    <s v="311002260201"/>
    <x v="3"/>
    <s v="Publicitat i propaganda"/>
    <n v="650"/>
  </r>
  <r>
    <n v="0"/>
    <n v="31100"/>
    <s v="Accions Públiques Relatives a la Salut"/>
    <n v="2269900"/>
    <s v="311002269900"/>
    <x v="3"/>
    <s v="Altres despeses diverses"/>
    <n v="500"/>
  </r>
  <r>
    <n v="0"/>
    <n v="31100"/>
    <s v="Accions Públiques Relatives a la Salut"/>
    <n v="2269914"/>
    <s v="311002269914"/>
    <x v="3"/>
    <s v="Activitats Hàbits Saludables"/>
    <n v="20000"/>
  </r>
  <r>
    <n v="0"/>
    <n v="31100"/>
    <s v="Accions Públiques Relatives a la Salut"/>
    <n v="2270101"/>
    <s v="311002270101"/>
    <x v="3"/>
    <s v="Contracte de seguretat"/>
    <n v="2000"/>
  </r>
  <r>
    <n v="0"/>
    <n v="31100"/>
    <s v="Accions Públiques Relatives a la Salut"/>
    <n v="2279900"/>
    <s v="311002279900"/>
    <x v="3"/>
    <s v="Altres treballs realitzats per altres empreses i professionals"/>
    <n v="3500"/>
  </r>
  <r>
    <n v="0"/>
    <n v="31100"/>
    <s v="Accions Públiques Relatives a la Salut"/>
    <n v="2279956"/>
    <s v="311002279956"/>
    <x v="3"/>
    <s v="Servei Ambulàncies"/>
    <n v="1000"/>
  </r>
  <r>
    <n v="0"/>
    <n v="31100"/>
    <s v="Accions Públiques Relatives a la Salut"/>
    <n v="2279960"/>
    <s v="311002279960"/>
    <x v="3"/>
    <s v="Manteniment desfibril·ladors"/>
    <n v="1200"/>
  </r>
  <r>
    <n v="0"/>
    <n v="31100"/>
    <s v="Accions Públiques Relatives a la Salut"/>
    <n v="2302000"/>
    <s v="311002302000"/>
    <x v="3"/>
    <s v="Dietes del personal no directiu"/>
    <n v="50"/>
  </r>
  <r>
    <n v="0"/>
    <n v="31100"/>
    <s v="Accions Públiques Relatives a la Salut"/>
    <n v="2312000"/>
    <s v="311002312000"/>
    <x v="3"/>
    <s v="Locomoció del personal no directiu"/>
    <n v="50"/>
  </r>
  <r>
    <n v="0"/>
    <n v="31100"/>
    <s v="Accions Públiques Relatives a la Salut"/>
    <n v="4800027"/>
    <s v="311004800027"/>
    <x v="5"/>
    <s v="Subv. APADOC. Activitats ordinàries de gener a març i de setembre a desembre."/>
    <n v="700"/>
  </r>
  <r>
    <n v="0"/>
    <n v="31100"/>
    <s v="Accions Públiques Relatives a la Salut"/>
    <n v="4800030"/>
    <s v="311004800030"/>
    <x v="5"/>
    <s v="Subv. ADC Lleida. Activitats ordinàries."/>
    <n v="700"/>
  </r>
  <r>
    <n v="0"/>
    <n v="31100"/>
    <s v="Accions Públiques Relatives a la Salut"/>
    <n v="4800077"/>
    <s v="311004800077"/>
    <x v="5"/>
    <s v="Subv. Ass.Ondara Sió. Activitats d'atenció a les persones i adaptació d'aquestes a causa del covid19"/>
    <n v="1800"/>
  </r>
  <r>
    <n v="0"/>
    <n v="31100"/>
    <s v="Accions Públiques Relatives a la Salut"/>
    <n v="4800088"/>
    <s v="311004800088"/>
    <x v="5"/>
    <s v="Subv. Associació Frater. Activitats ordinàries."/>
    <n v="2700"/>
  </r>
  <r>
    <n v="0"/>
    <n v="31100"/>
    <s v="Accions Públiques Relatives a la Salut"/>
    <n v="4800135"/>
    <s v="311004800135"/>
    <x v="5"/>
    <s v="Subv. Associació respira. Activitats ordinàries."/>
    <n v="500"/>
  </r>
  <r>
    <n v="0"/>
    <n v="31100"/>
    <s v="Accions Públiques Relatives a la Salut"/>
    <n v="6360000"/>
    <s v="311006360000"/>
    <x v="4"/>
    <s v="Adquisició equips informàtic"/>
    <n v="1500"/>
  </r>
  <r>
    <n v="0"/>
    <n v="31100"/>
    <s v="Accions Públiques Relatives a la Salut"/>
    <n v="7800001"/>
    <s v="311007800001"/>
    <x v="6"/>
    <s v="Subv. Frater Colonia Sant Eloi. Arranjament serveis."/>
    <n v="3000"/>
  </r>
  <r>
    <n v="0"/>
    <n v="32000"/>
    <s v="Administració general d’educació"/>
    <n v="1310001"/>
    <s v="320001310001"/>
    <x v="2"/>
    <s v="Retribucions Bàsiques Personal Laboral Temp"/>
    <n v="11038"/>
  </r>
  <r>
    <n v="0"/>
    <n v="32000"/>
    <s v="Administració general d’educació"/>
    <n v="1310002"/>
    <s v="320001310002"/>
    <x v="2"/>
    <s v="Triennis laboral temporal"/>
    <n v="1611.5"/>
  </r>
  <r>
    <n v="0"/>
    <n v="32000"/>
    <s v="Administració general d’educació"/>
    <n v="1310003"/>
    <s v="320001310003"/>
    <x v="2"/>
    <s v="Complement Destí Personal Laboral Temporal"/>
    <n v="6173.6"/>
  </r>
  <r>
    <n v="0"/>
    <n v="32000"/>
    <s v="Administració general d’educació"/>
    <n v="1310004"/>
    <s v="320001310004"/>
    <x v="2"/>
    <s v="Complement Específic Personal Laboral Temp"/>
    <n v="6033"/>
  </r>
  <r>
    <n v="0"/>
    <n v="32000"/>
    <s v="Administració general d’educació"/>
    <n v="1310005"/>
    <s v="320001310005"/>
    <x v="2"/>
    <s v="Indemnitzacions personal laboral temporal"/>
    <n v="10"/>
  </r>
  <r>
    <n v="0"/>
    <n v="32000"/>
    <s v="Administració general d’educació"/>
    <n v="1500003"/>
    <s v="320001500003"/>
    <x v="2"/>
    <s v="Productivitat laboral temporal"/>
    <n v="50"/>
  </r>
  <r>
    <n v="0"/>
    <n v="32000"/>
    <s v="Administració general d’educació"/>
    <n v="1600001"/>
    <s v="320001600001"/>
    <x v="2"/>
    <s v="Seguretat Social"/>
    <n v="7844.3"/>
  </r>
  <r>
    <n v="0"/>
    <n v="32000"/>
    <s v="Administració general d’educació"/>
    <n v="2060001"/>
    <s v="320002060001"/>
    <x v="3"/>
    <s v="Arrendament equips informàtic"/>
    <n v="300"/>
  </r>
  <r>
    <n v="0"/>
    <n v="32000"/>
    <s v="Administració general d’educació"/>
    <n v="2130001"/>
    <s v="320002130001"/>
    <x v="3"/>
    <s v="Manteniment maquinària, instal i utillatge"/>
    <n v="250"/>
  </r>
  <r>
    <n v="0"/>
    <n v="32000"/>
    <s v="Administració general d’educació"/>
    <n v="2160001"/>
    <s v="320002160001"/>
    <x v="3"/>
    <s v="Manteniment Equips Informàtics"/>
    <n v="50"/>
  </r>
  <r>
    <n v="0"/>
    <n v="32000"/>
    <s v="Administració general d’educació"/>
    <n v="2160002"/>
    <s v="320002160002"/>
    <x v="3"/>
    <s v="Compra de petit material informàtic"/>
    <n v="50"/>
  </r>
  <r>
    <n v="0"/>
    <n v="32000"/>
    <s v="Administració general d’educació"/>
    <n v="2200001"/>
    <s v="320002200001"/>
    <x v="3"/>
    <s v="Material d'oficina"/>
    <n v="100"/>
  </r>
  <r>
    <n v="0"/>
    <n v="32000"/>
    <s v="Administració general d’educació"/>
    <n v="2200010"/>
    <s v="320002200010"/>
    <x v="3"/>
    <s v="Fotocòpies i impressions"/>
    <n v="520.29999999999995"/>
  </r>
  <r>
    <n v="0"/>
    <n v="32000"/>
    <s v="Administració general d’educació"/>
    <n v="2220001"/>
    <s v="320002220001"/>
    <x v="3"/>
    <s v="Serveis de Telecomunicacions"/>
    <n v="1800"/>
  </r>
  <r>
    <n v="0"/>
    <n v="32000"/>
    <s v="Administració general d’educació"/>
    <n v="2260201"/>
    <s v="320002260201"/>
    <x v="3"/>
    <s v="Publicitat i propaganda"/>
    <n v="250"/>
  </r>
  <r>
    <n v="0"/>
    <n v="32000"/>
    <s v="Administració general d’educació"/>
    <n v="2269900"/>
    <s v="320002269900"/>
    <x v="3"/>
    <s v="Altres despeses diverses"/>
    <n v="250"/>
  </r>
  <r>
    <n v="0"/>
    <n v="32000"/>
    <s v="Administració general d’educació"/>
    <n v="2302000"/>
    <s v="320002302000"/>
    <x v="3"/>
    <s v="Dietes del personal no directiu"/>
    <n v="50"/>
  </r>
  <r>
    <n v="0"/>
    <n v="32000"/>
    <s v="Administració general d’educació"/>
    <n v="2312000"/>
    <s v="320002312000"/>
    <x v="3"/>
    <s v="Locomoció del personal no directiu"/>
    <n v="50"/>
  </r>
  <r>
    <n v="0"/>
    <n v="32000"/>
    <s v="Administració general d’educació"/>
    <n v="4670001"/>
    <s v="320004670001"/>
    <x v="5"/>
    <s v="Cursos Català Aportació a CNL"/>
    <n v="9500"/>
  </r>
  <r>
    <n v="0"/>
    <n v="32000"/>
    <s v="Administració general d’educació"/>
    <n v="4800068"/>
    <s v="320004800068"/>
    <x v="5"/>
    <s v="Subv. Associació Sobreestants de Catalunya. Revista SOBBI."/>
    <n v="300"/>
  </r>
  <r>
    <n v="0"/>
    <n v="32000"/>
    <s v="Administració general d’educació"/>
    <n v="4800073"/>
    <s v="320004800073"/>
    <x v="5"/>
    <s v="Subv. Centres Educatius"/>
    <n v="800"/>
  </r>
  <r>
    <n v="0"/>
    <n v="32000"/>
    <s v="Administració general d’educació"/>
    <n v="4800076"/>
    <s v="320004800076"/>
    <x v="5"/>
    <s v="Subv. Entitats Educatives"/>
    <n v="1500"/>
  </r>
  <r>
    <n v="0"/>
    <n v="32000"/>
    <s v="Administració general d’educació"/>
    <n v="6360000"/>
    <s v="320006360000"/>
    <x v="4"/>
    <s v="Adquisició equips informàtic"/>
    <n v="100"/>
  </r>
  <r>
    <n v="0"/>
    <n v="32301"/>
    <s v="Col·legi Jacint Verdaguer"/>
    <n v="1300001"/>
    <s v="323011300001"/>
    <x v="2"/>
    <s v="Retribucions Bàsiques Personal Laboral Fix"/>
    <n v="4287.2"/>
  </r>
  <r>
    <n v="0"/>
    <n v="32301"/>
    <s v="Col·legi Jacint Verdaguer"/>
    <n v="1300002"/>
    <s v="323011300002"/>
    <x v="2"/>
    <s v="Triennis Personal Laboral Fix"/>
    <n v="633.22"/>
  </r>
  <r>
    <n v="0"/>
    <n v="32301"/>
    <s v="Col·legi Jacint Verdaguer"/>
    <n v="1300201"/>
    <s v="323011300201"/>
    <x v="2"/>
    <s v="Complement Destí Personal Laboral Fix"/>
    <n v="2384.9"/>
  </r>
  <r>
    <n v="0"/>
    <n v="32301"/>
    <s v="Col·legi Jacint Verdaguer"/>
    <n v="1300202"/>
    <s v="323011300202"/>
    <x v="2"/>
    <s v="Complement Específic Personal Laboral Fix"/>
    <n v="2583.9"/>
  </r>
  <r>
    <n v="0"/>
    <n v="32301"/>
    <s v="Col·legi Jacint Verdaguer"/>
    <n v="1310005"/>
    <s v="323011310005"/>
    <x v="2"/>
    <s v="Indemnitzacions personal laboral temporal"/>
    <n v="10"/>
  </r>
  <r>
    <n v="0"/>
    <n v="32301"/>
    <s v="Col·legi Jacint Verdaguer"/>
    <n v="1600001"/>
    <s v="323011600001"/>
    <x v="2"/>
    <s v="Seguretat Social"/>
    <n v="3120.4"/>
  </r>
  <r>
    <n v="0"/>
    <n v="32301"/>
    <s v="Col·legi Jacint Verdaguer"/>
    <n v="2120000"/>
    <s v="323012120000"/>
    <x v="3"/>
    <s v="Manteniment Edificis i Construccions"/>
    <n v="6000"/>
  </r>
  <r>
    <n v="0"/>
    <n v="32301"/>
    <s v="Col·legi Jacint Verdaguer"/>
    <n v="2130001"/>
    <s v="323012130001"/>
    <x v="3"/>
    <s v="Manteniment maquinària, instal i utillatge"/>
    <n v="5000"/>
  </r>
  <r>
    <n v="0"/>
    <n v="32301"/>
    <s v="Col·legi Jacint Verdaguer"/>
    <n v="2210001"/>
    <s v="323012210001"/>
    <x v="3"/>
    <s v="Subministrament Energia Elèctrica"/>
    <n v="10000"/>
  </r>
  <r>
    <n v="0"/>
    <n v="32301"/>
    <s v="Col·legi Jacint Verdaguer"/>
    <n v="2210101"/>
    <s v="323012210101"/>
    <x v="3"/>
    <s v="Subministrament aigua"/>
    <n v="1000"/>
  </r>
  <r>
    <n v="0"/>
    <n v="32301"/>
    <s v="Col·legi Jacint Verdaguer"/>
    <n v="2210201"/>
    <s v="323012210201"/>
    <x v="3"/>
    <s v="Subministrament Gas"/>
    <n v="21000"/>
  </r>
  <r>
    <n v="0"/>
    <n v="32301"/>
    <s v="Col·legi Jacint Verdaguer"/>
    <n v="2219905"/>
    <s v="323012219905"/>
    <x v="3"/>
    <s v="COVID Subministrament de productes"/>
    <n v="100"/>
  </r>
  <r>
    <n v="0"/>
    <n v="32301"/>
    <s v="Col·legi Jacint Verdaguer"/>
    <n v="2220001"/>
    <s v="323012220001"/>
    <x v="3"/>
    <s v="Serveis de Telecomunicacions"/>
    <n v="2500"/>
  </r>
  <r>
    <n v="0"/>
    <n v="32301"/>
    <s v="Col·legi Jacint Verdaguer"/>
    <n v="2600002"/>
    <s v="323012600002"/>
    <x v="3"/>
    <s v="Neteges Alba"/>
    <n v="61502.96"/>
  </r>
  <r>
    <n v="0"/>
    <n v="32302"/>
    <s v="Col·legi Àngel Guimerà"/>
    <n v="1300001"/>
    <s v="323021300001"/>
    <x v="2"/>
    <s v="Retribucions Bàsiques Personal Laboral Fix"/>
    <n v="8574.2999999999993"/>
  </r>
  <r>
    <n v="0"/>
    <n v="32302"/>
    <s v="Col·legi Àngel Guimerà"/>
    <n v="1300201"/>
    <s v="323021300201"/>
    <x v="2"/>
    <s v="Complement Destí Personal Laboral Fix"/>
    <n v="4769.8"/>
  </r>
  <r>
    <n v="0"/>
    <n v="32302"/>
    <s v="Col·legi Àngel Guimerà"/>
    <n v="1300202"/>
    <s v="323021300202"/>
    <x v="2"/>
    <s v="Complement Específic Personal Laboral Fix"/>
    <n v="4331.5"/>
  </r>
  <r>
    <n v="0"/>
    <n v="32302"/>
    <s v="Col·legi Àngel Guimerà"/>
    <n v="1310005"/>
    <s v="323021310005"/>
    <x v="2"/>
    <s v="Indemnitzacions personal laboral temporal"/>
    <n v="10"/>
  </r>
  <r>
    <n v="0"/>
    <n v="32302"/>
    <s v="Col·legi Àngel Guimerà"/>
    <n v="1600001"/>
    <s v="323021600001"/>
    <x v="2"/>
    <s v="Seguretat Social"/>
    <n v="5577.2"/>
  </r>
  <r>
    <n v="0"/>
    <n v="32302"/>
    <s v="Col·legi Àngel Guimerà"/>
    <n v="2120000"/>
    <s v="323022120000"/>
    <x v="3"/>
    <s v="Manteniment Edificis i Construccions"/>
    <n v="4000"/>
  </r>
  <r>
    <n v="0"/>
    <n v="32302"/>
    <s v="Col·legi Àngel Guimerà"/>
    <n v="2130001"/>
    <s v="323022130001"/>
    <x v="3"/>
    <s v="Manteniment maquinària, instal i utillatge"/>
    <n v="4000"/>
  </r>
  <r>
    <n v="0"/>
    <n v="32302"/>
    <s v="Col·legi Àngel Guimerà"/>
    <n v="2210001"/>
    <s v="323022210001"/>
    <x v="3"/>
    <s v="Subministrament Energia Elèctrica"/>
    <n v="10000"/>
  </r>
  <r>
    <n v="0"/>
    <n v="32302"/>
    <s v="Col·legi Àngel Guimerà"/>
    <n v="2210101"/>
    <s v="323022210101"/>
    <x v="3"/>
    <s v="Subministrament aigua"/>
    <n v="1500"/>
  </r>
  <r>
    <n v="0"/>
    <n v="32302"/>
    <s v="Col·legi Àngel Guimerà"/>
    <n v="2210201"/>
    <s v="323022210201"/>
    <x v="3"/>
    <s v="Subministrament Gas"/>
    <n v="12000"/>
  </r>
  <r>
    <n v="0"/>
    <n v="32302"/>
    <s v="Col·legi Àngel Guimerà"/>
    <n v="2219905"/>
    <s v="323022219905"/>
    <x v="3"/>
    <s v="COVID Subministrament de productes"/>
    <n v="100"/>
  </r>
  <r>
    <n v="0"/>
    <n v="32302"/>
    <s v="Col·legi Àngel Guimerà"/>
    <n v="2220001"/>
    <s v="323022220001"/>
    <x v="3"/>
    <s v="Serveis de Telecomunicacions"/>
    <n v="3000"/>
  </r>
  <r>
    <n v="0"/>
    <n v="32302"/>
    <s v="Col·legi Àngel Guimerà"/>
    <n v="2600002"/>
    <s v="323022600002"/>
    <x v="3"/>
    <s v="Neteges Alba"/>
    <n v="49741.78"/>
  </r>
  <r>
    <n v="0"/>
    <n v="32302"/>
    <s v="Col·legi Àngel Guimerà"/>
    <n v="6320021"/>
    <s v="323026320021"/>
    <x v="4"/>
    <s v="Ocupació dels terrenys de l'Àngel Guimerà"/>
    <n v="7000"/>
  </r>
  <r>
    <n v="0"/>
    <n v="32303"/>
    <s v="Col·legi Maria Mercè Marçal"/>
    <n v="1300001"/>
    <s v="323031300001"/>
    <x v="2"/>
    <s v="Retribucions Bàsiques Personal Laboral Fix"/>
    <n v="11038"/>
  </r>
  <r>
    <n v="0"/>
    <n v="32303"/>
    <s v="Col·legi Maria Mercè Marçal"/>
    <n v="1300002"/>
    <s v="323031300002"/>
    <x v="2"/>
    <s v="Triennis Personal Laboral Fix"/>
    <n v="4443.3999999999996"/>
  </r>
  <r>
    <n v="0"/>
    <n v="32303"/>
    <s v="Col·legi Maria Mercè Marçal"/>
    <n v="1300201"/>
    <s v="323031300201"/>
    <x v="2"/>
    <s v="Complement Destí Personal Laboral Fix"/>
    <n v="5822.2"/>
  </r>
  <r>
    <n v="0"/>
    <n v="32303"/>
    <s v="Col·legi Maria Mercè Marçal"/>
    <n v="1300202"/>
    <s v="323031300202"/>
    <x v="2"/>
    <s v="Complement Específic Personal Laboral Fix"/>
    <n v="4331.5"/>
  </r>
  <r>
    <n v="0"/>
    <n v="32303"/>
    <s v="Col·legi Maria Mercè Marçal"/>
    <n v="1310005"/>
    <s v="323031310005"/>
    <x v="2"/>
    <s v="Indemnitzacions personal laboral temporal"/>
    <n v="10"/>
  </r>
  <r>
    <n v="0"/>
    <n v="32303"/>
    <s v="Col·legi Maria Mercè Marçal"/>
    <n v="1600001"/>
    <s v="323031600001"/>
    <x v="2"/>
    <s v="Seguretat Social"/>
    <n v="8088.6"/>
  </r>
  <r>
    <n v="0"/>
    <n v="32303"/>
    <s v="Col·legi Maria Mercè Marçal"/>
    <n v="2120000"/>
    <s v="323032120000"/>
    <x v="3"/>
    <s v="Manteniment Edificis i Construccions"/>
    <n v="3000"/>
  </r>
  <r>
    <n v="0"/>
    <n v="32303"/>
    <s v="Col·legi Maria Mercè Marçal"/>
    <n v="2130001"/>
    <s v="323032130001"/>
    <x v="3"/>
    <s v="Manteniment maquinària, instal i utillatge"/>
    <n v="1500"/>
  </r>
  <r>
    <n v="0"/>
    <n v="32303"/>
    <s v="Col·legi Maria Mercè Marçal"/>
    <n v="2210001"/>
    <s v="323032210001"/>
    <x v="3"/>
    <s v="Subministrament Energia Elèctrica"/>
    <n v="10000"/>
  </r>
  <r>
    <n v="0"/>
    <n v="32303"/>
    <s v="Col·legi Maria Mercè Marçal"/>
    <n v="2210101"/>
    <s v="323032210101"/>
    <x v="3"/>
    <s v="Subministrament aigua"/>
    <n v="1300"/>
  </r>
  <r>
    <n v="0"/>
    <n v="32303"/>
    <s v="Col·legi Maria Mercè Marçal"/>
    <n v="2210201"/>
    <s v="323032210201"/>
    <x v="3"/>
    <s v="Subministrament Gas"/>
    <n v="8000"/>
  </r>
  <r>
    <n v="0"/>
    <n v="32303"/>
    <s v="Col·legi Maria Mercè Marçal"/>
    <n v="2219905"/>
    <s v="323032219905"/>
    <x v="3"/>
    <s v="COVID Subministrament de productes"/>
    <n v="100"/>
  </r>
  <r>
    <n v="0"/>
    <n v="32303"/>
    <s v="Col·legi Maria Mercè Marçal"/>
    <n v="2220001"/>
    <s v="323032220001"/>
    <x v="3"/>
    <s v="Serveis de Telecomunicacions"/>
    <n v="1000"/>
  </r>
  <r>
    <n v="0"/>
    <n v="32303"/>
    <s v="Col·legi Maria Mercè Marçal"/>
    <n v="2600002"/>
    <s v="323032600002"/>
    <x v="3"/>
    <s v="Neteges Alba"/>
    <n v="58437.56"/>
  </r>
  <r>
    <n v="0"/>
    <n v="32304"/>
    <s v="Llar d'Infants La Pau"/>
    <n v="1300001"/>
    <s v="323041300001"/>
    <x v="2"/>
    <s v="Retribucions Bàsiques Personal Laboral Fix"/>
    <n v="86830"/>
  </r>
  <r>
    <n v="0"/>
    <n v="32304"/>
    <s v="Llar d'Infants La Pau"/>
    <n v="1300002"/>
    <s v="323041300002"/>
    <x v="2"/>
    <s v="Triennis Personal Laboral Fix"/>
    <n v="27666"/>
  </r>
  <r>
    <n v="0"/>
    <n v="32304"/>
    <s v="Llar d'Infants La Pau"/>
    <n v="1300201"/>
    <s v="323041300201"/>
    <x v="2"/>
    <s v="Complement Destí Personal Laboral Fix"/>
    <n v="46418"/>
  </r>
  <r>
    <n v="0"/>
    <n v="32304"/>
    <s v="Llar d'Infants La Pau"/>
    <n v="1300202"/>
    <s v="323041300202"/>
    <x v="2"/>
    <s v="Complement Específic Personal Laboral Fix"/>
    <n v="40066"/>
  </r>
  <r>
    <n v="0"/>
    <n v="32304"/>
    <s v="Llar d'Infants La Pau"/>
    <n v="1310001"/>
    <s v="323041310001"/>
    <x v="2"/>
    <s v="Retribucions Bàsiques Personal Laboral Temp"/>
    <n v="11508"/>
  </r>
  <r>
    <n v="0"/>
    <n v="32304"/>
    <s v="Llar d'Infants La Pau"/>
    <n v="1310002"/>
    <s v="323041310002"/>
    <x v="2"/>
    <s v="Triennis laboral temporal"/>
    <n v="1375.9"/>
  </r>
  <r>
    <n v="0"/>
    <n v="32304"/>
    <s v="Llar d'Infants La Pau"/>
    <n v="1310003"/>
    <s v="323041310003"/>
    <x v="2"/>
    <s v="Complement Destí Personal Laboral Temporal"/>
    <n v="6436.5"/>
  </r>
  <r>
    <n v="0"/>
    <n v="32304"/>
    <s v="Llar d'Infants La Pau"/>
    <n v="1310004"/>
    <s v="323041310004"/>
    <x v="2"/>
    <s v="Complement Específic Personal Laboral Temp"/>
    <n v="5322.4"/>
  </r>
  <r>
    <n v="0"/>
    <n v="32304"/>
    <s v="Llar d'Infants La Pau"/>
    <n v="1310005"/>
    <s v="323041310005"/>
    <x v="2"/>
    <s v="Indemnitzacions personal laboral temporal"/>
    <n v="10"/>
  </r>
  <r>
    <n v="0"/>
    <n v="32304"/>
    <s v="Llar d'Infants La Pau"/>
    <n v="1600001"/>
    <s v="323041600001"/>
    <x v="2"/>
    <s v="Seguretat Social"/>
    <n v="71489"/>
  </r>
  <r>
    <n v="0"/>
    <n v="32304"/>
    <s v="Llar d'Infants La Pau"/>
    <n v="1620001"/>
    <s v="323041620001"/>
    <x v="2"/>
    <s v="Formació i perfeccionament"/>
    <n v="50"/>
  </r>
  <r>
    <n v="0"/>
    <n v="32304"/>
    <s v="Llar d'Infants La Pau"/>
    <n v="2060001"/>
    <s v="323042060001"/>
    <x v="3"/>
    <s v="Arrendament equips informàtic"/>
    <n v="363"/>
  </r>
  <r>
    <n v="0"/>
    <n v="32304"/>
    <s v="Llar d'Infants La Pau"/>
    <n v="2120000"/>
    <s v="323042120000"/>
    <x v="3"/>
    <s v="Manteniment Edificis i Construccions"/>
    <n v="1000"/>
  </r>
  <r>
    <n v="0"/>
    <n v="32304"/>
    <s v="Llar d'Infants La Pau"/>
    <n v="2120001"/>
    <s v="323042120001"/>
    <x v="3"/>
    <s v="Canvi fluorescents per leds"/>
    <n v="3000"/>
  </r>
  <r>
    <n v="0"/>
    <n v="32304"/>
    <s v="Llar d'Infants La Pau"/>
    <n v="2130001"/>
    <s v="323042130001"/>
    <x v="3"/>
    <s v="Manteniment maquinària, instal i utillatge"/>
    <n v="1500"/>
  </r>
  <r>
    <n v="0"/>
    <n v="32304"/>
    <s v="Llar d'Infants La Pau"/>
    <n v="2160001"/>
    <s v="323042160001"/>
    <x v="3"/>
    <s v="Manteniment Equips Informàtics"/>
    <n v="200"/>
  </r>
  <r>
    <n v="0"/>
    <n v="32304"/>
    <s v="Llar d'Infants La Pau"/>
    <n v="2160002"/>
    <s v="323042160002"/>
    <x v="3"/>
    <s v="Compra de petit material informàtic"/>
    <n v="100"/>
  </r>
  <r>
    <n v="0"/>
    <n v="32304"/>
    <s v="Llar d'Infants La Pau"/>
    <n v="2200001"/>
    <s v="323042200001"/>
    <x v="3"/>
    <s v="Material d'oficina"/>
    <n v="500"/>
  </r>
  <r>
    <n v="0"/>
    <n v="32304"/>
    <s v="Llar d'Infants La Pau"/>
    <n v="2200002"/>
    <s v="323042200002"/>
    <x v="3"/>
    <s v="Material didàctic"/>
    <n v="1600"/>
  </r>
  <r>
    <n v="0"/>
    <n v="32304"/>
    <s v="Llar d'Infants La Pau"/>
    <n v="2200010"/>
    <s v="323042200010"/>
    <x v="3"/>
    <s v="Fotocòpies i impressions"/>
    <n v="130"/>
  </r>
  <r>
    <n v="0"/>
    <n v="32304"/>
    <s v="Llar d'Infants La Pau"/>
    <n v="2210001"/>
    <s v="323042210001"/>
    <x v="3"/>
    <s v="Subministrament Energia Elèctrica"/>
    <n v="2500"/>
  </r>
  <r>
    <n v="0"/>
    <n v="32304"/>
    <s v="Llar d'Infants La Pau"/>
    <n v="2210201"/>
    <s v="323042210201"/>
    <x v="3"/>
    <s v="Subministrament Gas"/>
    <n v="5000"/>
  </r>
  <r>
    <n v="0"/>
    <n v="32304"/>
    <s v="Llar d'Infants La Pau"/>
    <n v="2210401"/>
    <s v="323042210401"/>
    <x v="3"/>
    <s v="Vestuari del Personal"/>
    <n v="800"/>
  </r>
  <r>
    <n v="0"/>
    <n v="32304"/>
    <s v="Llar d'Infants La Pau"/>
    <n v="2210501"/>
    <s v="323042210501"/>
    <x v="3"/>
    <s v="Productes alimentaris"/>
    <n v="300"/>
  </r>
  <r>
    <n v="0"/>
    <n v="32304"/>
    <s v="Llar d'Infants La Pau"/>
    <n v="2210502"/>
    <s v="323042210502"/>
    <x v="3"/>
    <s v="Subministrament servei menjador"/>
    <n v="17335"/>
  </r>
  <r>
    <n v="0"/>
    <n v="32304"/>
    <s v="Llar d'Infants La Pau"/>
    <n v="2211001"/>
    <s v="323042211001"/>
    <x v="3"/>
    <s v="Productes de neteja i acondiciament"/>
    <n v="1500"/>
  </r>
  <r>
    <n v="0"/>
    <n v="32304"/>
    <s v="Llar d'Infants La Pau"/>
    <n v="2220001"/>
    <s v="323042220001"/>
    <x v="3"/>
    <s v="Serveis de Telecomunicacions"/>
    <n v="1000"/>
  </r>
  <r>
    <n v="0"/>
    <n v="32304"/>
    <s v="Llar d'Infants La Pau"/>
    <n v="2269900"/>
    <s v="323042269900"/>
    <x v="3"/>
    <s v="Altres despeses diverses"/>
    <n v="550"/>
  </r>
  <r>
    <n v="0"/>
    <n v="32304"/>
    <s v="Llar d'Infants La Pau"/>
    <n v="2270001"/>
    <s v="323042270001"/>
    <x v="3"/>
    <s v="Neteges Alba"/>
    <n v="19657.099999999999"/>
  </r>
  <r>
    <n v="0"/>
    <n v="32304"/>
    <s v="Llar d'Infants La Pau"/>
    <n v="3590001"/>
    <s v="323043590001"/>
    <x v="0"/>
    <s v="Altres despeses financeres"/>
    <n v="1000"/>
  </r>
  <r>
    <n v="0"/>
    <n v="32304"/>
    <s v="Llar d'Infants La Pau"/>
    <n v="6320000"/>
    <s v="323046320000"/>
    <x v="4"/>
    <s v="Eficiència energètica llars (Next Generation)"/>
    <n v="17350"/>
  </r>
  <r>
    <n v="0"/>
    <n v="32304"/>
    <s v="Llar d'Infants La Pau"/>
    <n v="6350000"/>
    <s v="323046350000"/>
    <x v="4"/>
    <s v="Mobiliari"/>
    <n v="1000"/>
  </r>
  <r>
    <n v="0"/>
    <n v="32304"/>
    <s v="Llar d'Infants La Pau"/>
    <n v="6360000"/>
    <s v="323046360000"/>
    <x v="4"/>
    <s v="Adquisició equips informàtic"/>
    <n v="1500"/>
  </r>
  <r>
    <n v="0"/>
    <n v="32305"/>
    <s v="Llar d'Infants El Niu"/>
    <n v="1300001"/>
    <s v="323051300001"/>
    <x v="2"/>
    <s v="Retribucions Bàsiques Personal Laboral Fix"/>
    <n v="83187"/>
  </r>
  <r>
    <n v="0"/>
    <n v="32305"/>
    <s v="Llar d'Infants El Niu"/>
    <n v="1300002"/>
    <s v="323051300002"/>
    <x v="2"/>
    <s v="Triennis Personal Laboral Fix"/>
    <n v="19304"/>
  </r>
  <r>
    <n v="0"/>
    <n v="32305"/>
    <s v="Llar d'Infants El Niu"/>
    <n v="1300201"/>
    <s v="323051300201"/>
    <x v="2"/>
    <s v="Complement Destí Personal Laboral Fix"/>
    <n v="44380"/>
  </r>
  <r>
    <n v="0"/>
    <n v="32305"/>
    <s v="Llar d'Infants El Niu"/>
    <n v="1300202"/>
    <s v="323051300202"/>
    <x v="2"/>
    <s v="Complement Específic Personal Laboral Fix"/>
    <n v="40857"/>
  </r>
  <r>
    <n v="0"/>
    <n v="32305"/>
    <s v="Llar d'Infants El Niu"/>
    <n v="1310001"/>
    <s v="323051310001"/>
    <x v="2"/>
    <s v="Retribucions Bàsiques Personal Laboral Temp"/>
    <n v="22829"/>
  </r>
  <r>
    <n v="0"/>
    <n v="32305"/>
    <s v="Llar d'Infants El Niu"/>
    <n v="1310002"/>
    <s v="323051310002"/>
    <x v="2"/>
    <s v="Triennis laboral temporal"/>
    <n v="1211.8"/>
  </r>
  <r>
    <n v="0"/>
    <n v="32305"/>
    <s v="Llar d'Infants El Niu"/>
    <n v="1310003"/>
    <s v="323051310003"/>
    <x v="2"/>
    <s v="Complement Destí Personal Laboral Temporal"/>
    <n v="12768"/>
  </r>
  <r>
    <n v="0"/>
    <n v="32305"/>
    <s v="Llar d'Infants El Niu"/>
    <n v="1310004"/>
    <s v="323051310004"/>
    <x v="2"/>
    <s v="Complement Específic Personal Laboral Temp"/>
    <n v="10558"/>
  </r>
  <r>
    <n v="0"/>
    <n v="32305"/>
    <s v="Llar d'Infants El Niu"/>
    <n v="1310005"/>
    <s v="323051310005"/>
    <x v="2"/>
    <s v="Indemnitzacions personal laboral temporal"/>
    <n v="500"/>
  </r>
  <r>
    <n v="0"/>
    <n v="32305"/>
    <s v="Llar d'Infants El Niu"/>
    <n v="1600001"/>
    <s v="323051600001"/>
    <x v="2"/>
    <s v="Seguretat Social"/>
    <n v="74745"/>
  </r>
  <r>
    <n v="0"/>
    <n v="32305"/>
    <s v="Llar d'Infants El Niu"/>
    <n v="1620001"/>
    <s v="323051620001"/>
    <x v="2"/>
    <s v="Formació i perfeccionament"/>
    <n v="700"/>
  </r>
  <r>
    <n v="0"/>
    <n v="32305"/>
    <s v="Llar d'Infants El Niu"/>
    <n v="2060001"/>
    <s v="323052060001"/>
    <x v="3"/>
    <s v="Arrendament equips informàtic"/>
    <n v="384.78"/>
  </r>
  <r>
    <n v="0"/>
    <n v="32305"/>
    <s v="Llar d'Infants El Niu"/>
    <n v="2120000"/>
    <s v="323052120000"/>
    <x v="3"/>
    <s v="Manteniment Edificis i Construccions"/>
    <n v="2500"/>
  </r>
  <r>
    <n v="0"/>
    <n v="32305"/>
    <s v="Llar d'Infants El Niu"/>
    <n v="2130001"/>
    <s v="323052130001"/>
    <x v="3"/>
    <s v="Manteniment maquinària, instal i utillatge"/>
    <n v="3000"/>
  </r>
  <r>
    <n v="0"/>
    <n v="32305"/>
    <s v="Llar d'Infants El Niu"/>
    <n v="2160001"/>
    <s v="323052160001"/>
    <x v="3"/>
    <s v="Manteniment Equips Informàtics"/>
    <n v="300"/>
  </r>
  <r>
    <n v="0"/>
    <n v="32305"/>
    <s v="Llar d'Infants El Niu"/>
    <n v="2160002"/>
    <s v="323052160002"/>
    <x v="3"/>
    <s v="Compra de petit material informàtic"/>
    <n v="100"/>
  </r>
  <r>
    <n v="0"/>
    <n v="32305"/>
    <s v="Llar d'Infants El Niu"/>
    <n v="2200001"/>
    <s v="323052200001"/>
    <x v="3"/>
    <s v="Material d'oficina"/>
    <n v="500"/>
  </r>
  <r>
    <n v="0"/>
    <n v="32305"/>
    <s v="Llar d'Infants El Niu"/>
    <n v="2200002"/>
    <s v="323052200002"/>
    <x v="3"/>
    <s v="Material didàctic"/>
    <n v="2400"/>
  </r>
  <r>
    <n v="0"/>
    <n v="32305"/>
    <s v="Llar d'Infants El Niu"/>
    <n v="2200010"/>
    <s v="323052200010"/>
    <x v="3"/>
    <s v="Fotocòpies i impressions"/>
    <n v="112.53"/>
  </r>
  <r>
    <n v="0"/>
    <n v="32305"/>
    <s v="Llar d'Infants El Niu"/>
    <n v="2210001"/>
    <s v="323052210001"/>
    <x v="3"/>
    <s v="Subministrament Energia Elèctrica"/>
    <n v="12500"/>
  </r>
  <r>
    <n v="0"/>
    <n v="32305"/>
    <s v="Llar d'Infants El Niu"/>
    <n v="2210401"/>
    <s v="323052210401"/>
    <x v="3"/>
    <s v="Vestuari del Personal"/>
    <n v="1000"/>
  </r>
  <r>
    <n v="0"/>
    <n v="32305"/>
    <s v="Llar d'Infants El Niu"/>
    <n v="2210501"/>
    <s v="323052210501"/>
    <x v="3"/>
    <s v="Productes alimentaris"/>
    <n v="300"/>
  </r>
  <r>
    <n v="0"/>
    <n v="32305"/>
    <s v="Llar d'Infants El Niu"/>
    <n v="2210502"/>
    <s v="323052210502"/>
    <x v="3"/>
    <s v="Subministrament servei menjador"/>
    <n v="27500"/>
  </r>
  <r>
    <n v="0"/>
    <n v="32305"/>
    <s v="Llar d'Infants El Niu"/>
    <n v="2211001"/>
    <s v="323052211001"/>
    <x v="3"/>
    <s v="Productes de neteja i acondiciament"/>
    <n v="1500"/>
  </r>
  <r>
    <n v="0"/>
    <n v="32305"/>
    <s v="Llar d'Infants El Niu"/>
    <n v="2220001"/>
    <s v="323052220001"/>
    <x v="3"/>
    <s v="Serveis de Telecomunicacions"/>
    <n v="1000"/>
  </r>
  <r>
    <n v="0"/>
    <n v="32305"/>
    <s v="Llar d'Infants El Niu"/>
    <n v="2269900"/>
    <s v="323052269900"/>
    <x v="3"/>
    <s v="Altres despeses diverses"/>
    <n v="200"/>
  </r>
  <r>
    <n v="0"/>
    <n v="32305"/>
    <s v="Llar d'Infants El Niu"/>
    <n v="2270001"/>
    <s v="323052270001"/>
    <x v="3"/>
    <s v="Neteges Alba"/>
    <n v="18947.59"/>
  </r>
  <r>
    <n v="0"/>
    <n v="32305"/>
    <s v="Llar d'Infants El Niu"/>
    <n v="3590001"/>
    <s v="323053590001"/>
    <x v="0"/>
    <s v="Altres despeses financeres"/>
    <n v="1000"/>
  </r>
  <r>
    <n v="0"/>
    <n v="32305"/>
    <s v="Llar d'Infants El Niu"/>
    <n v="6350000"/>
    <s v="323056350000"/>
    <x v="4"/>
    <s v="Mobiliari"/>
    <n v="1000"/>
  </r>
  <r>
    <n v="0"/>
    <n v="32305"/>
    <s v="Llar d'Infants El Niu"/>
    <n v="6360000"/>
    <s v="323056360000"/>
    <x v="4"/>
    <s v="Adquisició equips informàtic"/>
    <n v="100"/>
  </r>
  <r>
    <n v="0"/>
    <n v="32400"/>
    <s v="Ensenyament Secundari"/>
    <n v="4800090"/>
    <s v="324004800090"/>
    <x v="5"/>
    <s v="Subv. Ins. Alfons Costafreda. Programa SEFED. Conveni aula de simulació d'empreses."/>
    <n v="2500"/>
  </r>
  <r>
    <n v="0"/>
    <n v="32600"/>
    <s v="Escola de Música"/>
    <n v="1300001"/>
    <s v="326001300001"/>
    <x v="2"/>
    <s v="Retribucions Bàsiques Personal Laboral Fix"/>
    <n v="145203"/>
  </r>
  <r>
    <n v="0"/>
    <n v="32600"/>
    <s v="Escola de Música"/>
    <n v="1300002"/>
    <s v="326001300002"/>
    <x v="2"/>
    <s v="Triennis Personal Laboral Fix"/>
    <n v="34602"/>
  </r>
  <r>
    <n v="0"/>
    <n v="32600"/>
    <s v="Escola de Música"/>
    <n v="1300201"/>
    <s v="326001300201"/>
    <x v="2"/>
    <s v="Complement Destí Personal Laboral Fix"/>
    <n v="71334"/>
  </r>
  <r>
    <n v="0"/>
    <n v="32600"/>
    <s v="Escola de Música"/>
    <n v="1300202"/>
    <s v="326001300202"/>
    <x v="2"/>
    <s v="Complement Específic Personal Laboral Fix"/>
    <n v="57918"/>
  </r>
  <r>
    <n v="0"/>
    <n v="32600"/>
    <s v="Escola de Música"/>
    <n v="1310001"/>
    <s v="326001310001"/>
    <x v="2"/>
    <s v="Retribucions Bàsiques Personal Laboral Temp"/>
    <n v="63513.85"/>
  </r>
  <r>
    <n v="0"/>
    <n v="32600"/>
    <s v="Escola de Música"/>
    <n v="1310002"/>
    <s v="326001310002"/>
    <x v="2"/>
    <s v="Triennis laboral temporal"/>
    <n v="4607.3999999999996"/>
  </r>
  <r>
    <n v="0"/>
    <n v="32600"/>
    <s v="Escola de Música"/>
    <n v="1310003"/>
    <s v="326001310003"/>
    <x v="2"/>
    <s v="Complement Destí Personal Laboral Temporal"/>
    <n v="30433.599999999999"/>
  </r>
  <r>
    <n v="0"/>
    <n v="32600"/>
    <s v="Escola de Música"/>
    <n v="1310004"/>
    <s v="326001310004"/>
    <x v="2"/>
    <s v="Complement Específic Personal Laboral Temp"/>
    <n v="24346.1"/>
  </r>
  <r>
    <n v="0"/>
    <n v="32600"/>
    <s v="Escola de Música"/>
    <n v="1310005"/>
    <s v="326001310005"/>
    <x v="2"/>
    <s v="Indemnitzacions personal laboral temporal"/>
    <n v="1000"/>
  </r>
  <r>
    <n v="0"/>
    <n v="32600"/>
    <s v="Escola de Música"/>
    <n v="1600001"/>
    <s v="326001600001"/>
    <x v="2"/>
    <s v="Seguretat Social"/>
    <n v="137319"/>
  </r>
  <r>
    <n v="0"/>
    <n v="32600"/>
    <s v="Escola de Música"/>
    <n v="2060001"/>
    <s v="326002060001"/>
    <x v="3"/>
    <s v="Arrendament equips informàtic"/>
    <n v="500"/>
  </r>
  <r>
    <n v="0"/>
    <n v="32600"/>
    <s v="Escola de Música"/>
    <n v="2120000"/>
    <s v="326002120000"/>
    <x v="3"/>
    <s v="Manteniment Edificis i Construccions"/>
    <n v="3500"/>
  </r>
  <r>
    <n v="0"/>
    <n v="32600"/>
    <s v="Escola de Música"/>
    <n v="2130001"/>
    <s v="326002130001"/>
    <x v="3"/>
    <s v="Manteniment maquinària, instal i utillatge"/>
    <n v="2000"/>
  </r>
  <r>
    <n v="0"/>
    <n v="32600"/>
    <s v="Escola de Música"/>
    <n v="2130002"/>
    <s v="326002130002"/>
    <x v="3"/>
    <s v="Manteniment instruments projecte Brass band"/>
    <n v="1000"/>
  </r>
  <r>
    <n v="0"/>
    <n v="32600"/>
    <s v="Escola de Música"/>
    <n v="2150001"/>
    <s v="326002150001"/>
    <x v="3"/>
    <s v="Manteniment mobiliari"/>
    <n v="250"/>
  </r>
  <r>
    <n v="0"/>
    <n v="32600"/>
    <s v="Escola de Música"/>
    <n v="2160001"/>
    <s v="326002160001"/>
    <x v="3"/>
    <s v="Manteniment Equips Informàtics"/>
    <n v="600"/>
  </r>
  <r>
    <n v="0"/>
    <n v="32600"/>
    <s v="Escola de Música"/>
    <n v="2160002"/>
    <s v="326002160002"/>
    <x v="3"/>
    <s v="Compra de petit material informàtic"/>
    <n v="100"/>
  </r>
  <r>
    <n v="0"/>
    <n v="32600"/>
    <s v="Escola de Música"/>
    <n v="2190001"/>
    <s v="326002190001"/>
    <x v="3"/>
    <s v="Manteniment d'instruments i altre immob.material"/>
    <n v="1200"/>
  </r>
  <r>
    <n v="0"/>
    <n v="32600"/>
    <s v="Escola de Música"/>
    <n v="2200001"/>
    <s v="326002200001"/>
    <x v="3"/>
    <s v="Material d'oficina"/>
    <n v="3250"/>
  </r>
  <r>
    <n v="0"/>
    <n v="32600"/>
    <s v="Escola de Música"/>
    <n v="2200010"/>
    <s v="326002200010"/>
    <x v="3"/>
    <s v="Fotocòpies i impressions"/>
    <n v="500"/>
  </r>
  <r>
    <n v="0"/>
    <n v="32600"/>
    <s v="Escola de Música"/>
    <n v="2210001"/>
    <s v="326002210001"/>
    <x v="3"/>
    <s v="Subministrament Energia Elèctrica"/>
    <n v="3000"/>
  </r>
  <r>
    <n v="0"/>
    <n v="32600"/>
    <s v="Escola de Música"/>
    <n v="2210101"/>
    <s v="326002210101"/>
    <x v="3"/>
    <s v="Subministrament aigua"/>
    <n v="500"/>
  </r>
  <r>
    <n v="0"/>
    <n v="32600"/>
    <s v="Escola de Música"/>
    <n v="2210201"/>
    <s v="326002210201"/>
    <x v="3"/>
    <s v="Subministrament Gas"/>
    <n v="7000"/>
  </r>
  <r>
    <n v="0"/>
    <n v="32600"/>
    <s v="Escola de Música"/>
    <n v="2220001"/>
    <s v="326002220001"/>
    <x v="3"/>
    <s v="Serveis de Telecomunicacions"/>
    <n v="1750"/>
  </r>
  <r>
    <n v="0"/>
    <n v="32600"/>
    <s v="Escola de Música"/>
    <n v="2220101"/>
    <s v="326002220101"/>
    <x v="3"/>
    <s v="Despeses Postals"/>
    <n v="100"/>
  </r>
  <r>
    <n v="0"/>
    <n v="32600"/>
    <s v="Escola de Música"/>
    <n v="2220301"/>
    <s v="326002220301"/>
    <x v="3"/>
    <s v="Manteniment web"/>
    <n v="150"/>
  </r>
  <r>
    <n v="0"/>
    <n v="32600"/>
    <s v="Escola de Música"/>
    <n v="2240001"/>
    <s v="326002240001"/>
    <x v="3"/>
    <s v="Assegurances"/>
    <n v="1250"/>
  </r>
  <r>
    <n v="0"/>
    <n v="32600"/>
    <s v="Escola de Música"/>
    <n v="2260101"/>
    <s v="326002260101"/>
    <x v="3"/>
    <s v="Atencions Protocol·làries"/>
    <n v="250"/>
  </r>
  <r>
    <n v="0"/>
    <n v="32600"/>
    <s v="Escola de Música"/>
    <n v="2260201"/>
    <s v="326002260201"/>
    <x v="3"/>
    <s v="Publicitat i propaganda"/>
    <n v="100"/>
  </r>
  <r>
    <n v="0"/>
    <n v="32600"/>
    <s v="Escola de Música"/>
    <n v="2269929"/>
    <s v="326002269929"/>
    <x v="3"/>
    <s v="Altres despeses diverses ACEM"/>
    <n v="3000"/>
  </r>
  <r>
    <n v="0"/>
    <n v="32600"/>
    <s v="Escola de Música"/>
    <n v="2270600"/>
    <s v="326002270600"/>
    <x v="3"/>
    <s v="Estudis i Treballs Tècnics"/>
    <n v="50"/>
  </r>
  <r>
    <n v="0"/>
    <n v="32600"/>
    <s v="Escola de Música"/>
    <n v="2279940"/>
    <s v="326002279940"/>
    <x v="3"/>
    <s v="Manteniment programari informàtic"/>
    <n v="1500"/>
  </r>
  <r>
    <n v="0"/>
    <n v="32600"/>
    <s v="Escola de Música"/>
    <n v="6330006"/>
    <s v="326006330006"/>
    <x v="4"/>
    <s v="Material docent"/>
    <n v="1000"/>
  </r>
  <r>
    <n v="0"/>
    <n v="32600"/>
    <s v="Escola de Música"/>
    <n v="6330009"/>
    <s v="326006330009"/>
    <x v="4"/>
    <s v="Instruments musicals"/>
    <n v="3000"/>
  </r>
  <r>
    <n v="0"/>
    <n v="32600"/>
    <s v="Escola de Música"/>
    <n v="6350000"/>
    <s v="326006350000"/>
    <x v="4"/>
    <s v="Mobiliari"/>
    <n v="1500"/>
  </r>
  <r>
    <n v="0"/>
    <n v="32600"/>
    <s v="Escola de Música"/>
    <n v="6360000"/>
    <s v="326006360000"/>
    <x v="4"/>
    <s v="Adquisició equips informàtic"/>
    <n v="1500"/>
  </r>
  <r>
    <n v="0"/>
    <n v="32601"/>
    <s v="Gòtic"/>
    <n v="1300001"/>
    <s v="326011300001"/>
    <x v="2"/>
    <s v="Retribucions Bàsiques Personal Laboral Fix"/>
    <n v="11038"/>
  </r>
  <r>
    <n v="0"/>
    <n v="32601"/>
    <s v="Gòtic"/>
    <n v="1300002"/>
    <s v="326011300002"/>
    <x v="2"/>
    <s v="Triennis Personal Laboral Fix"/>
    <n v="2722.4"/>
  </r>
  <r>
    <n v="0"/>
    <n v="32601"/>
    <s v="Gòtic"/>
    <n v="1300201"/>
    <s v="326011300201"/>
    <x v="2"/>
    <s v="Complement Destí Personal Laboral Fix"/>
    <n v="5471.9"/>
  </r>
  <r>
    <n v="0"/>
    <n v="32601"/>
    <s v="Gòtic"/>
    <n v="1300202"/>
    <s v="326011300202"/>
    <x v="2"/>
    <s v="Complement Específic Personal Laboral Fix"/>
    <n v="4485.8999999999996"/>
  </r>
  <r>
    <n v="0"/>
    <n v="32601"/>
    <s v="Gòtic"/>
    <n v="1310005"/>
    <s v="326011310005"/>
    <x v="2"/>
    <s v="Indemnitzacions personal laboral temporal"/>
    <n v="10"/>
  </r>
  <r>
    <n v="0"/>
    <n v="32601"/>
    <s v="Gòtic"/>
    <n v="1600001"/>
    <s v="326011600001"/>
    <x v="2"/>
    <s v="Seguretat Social"/>
    <n v="7485.2"/>
  </r>
  <r>
    <n v="0"/>
    <n v="32601"/>
    <s v="Gòtic"/>
    <n v="2060001"/>
    <s v="326012060001"/>
    <x v="3"/>
    <s v="Arrendament equips informàtic"/>
    <n v="134.31"/>
  </r>
  <r>
    <n v="0"/>
    <n v="32601"/>
    <s v="Gòtic"/>
    <n v="2160001"/>
    <s v="326012160001"/>
    <x v="3"/>
    <s v="Manteniment Equips Informàtics"/>
    <n v="500"/>
  </r>
  <r>
    <n v="0"/>
    <n v="32601"/>
    <s v="Gòtic"/>
    <n v="2160002"/>
    <s v="326012160002"/>
    <x v="3"/>
    <s v="Compra de petit material informàtic"/>
    <n v="200"/>
  </r>
  <r>
    <n v="0"/>
    <n v="32601"/>
    <s v="Gòtic"/>
    <n v="2200010"/>
    <s v="326012200010"/>
    <x v="3"/>
    <s v="Fotocòpies i impressions"/>
    <n v="100"/>
  </r>
  <r>
    <n v="0"/>
    <n v="32601"/>
    <s v="Gòtic"/>
    <n v="2220001"/>
    <s v="326012220001"/>
    <x v="3"/>
    <s v="Serveis de Telecomunicacions"/>
    <n v="2000"/>
  </r>
  <r>
    <n v="0"/>
    <n v="32601"/>
    <s v="Gòtic"/>
    <n v="6360000"/>
    <s v="326016360000"/>
    <x v="4"/>
    <s v="Adquisició equips informàtic"/>
    <n v="2000"/>
  </r>
  <r>
    <n v="0"/>
    <n v="32602"/>
    <s v="Pla Educatiu Entorn"/>
    <n v="2269900"/>
    <s v="326022269900"/>
    <x v="3"/>
    <s v="Altres despeses diverses"/>
    <n v="5000"/>
  </r>
  <r>
    <n v="0"/>
    <n v="32602"/>
    <s v="Pla Educatiu Entorn"/>
    <n v="2269901"/>
    <s v="326022269901"/>
    <x v="3"/>
    <s v="Taller diversificat - BrassBand"/>
    <n v="2500"/>
  </r>
  <r>
    <n v="0"/>
    <n v="32602"/>
    <s v="Pla Educatiu Entorn"/>
    <n v="2269903"/>
    <s v="326022269903"/>
    <x v="3"/>
    <s v="Taller diversificat de suport i reforç educatiu"/>
    <n v="27000"/>
  </r>
  <r>
    <n v="0"/>
    <n v="32602"/>
    <s v="Pla Educatiu Entorn"/>
    <n v="2269906"/>
    <s v="326022269906"/>
    <x v="3"/>
    <s v="Fira/Mostra educació/ocupació"/>
    <n v="2500"/>
  </r>
  <r>
    <n v="0"/>
    <n v="32602"/>
    <s v="Pla Educatiu Entorn"/>
    <n v="2269916"/>
    <s v="326022269916"/>
    <x v="3"/>
    <s v="Activitats educatives"/>
    <n v="3000"/>
  </r>
  <r>
    <n v="0"/>
    <n v="32602"/>
    <s v="Pla Educatiu Entorn"/>
    <n v="2279900"/>
    <s v="326022279900"/>
    <x v="3"/>
    <s v="Altres treballs realitzats per altres empreses i professionals"/>
    <n v="3000"/>
  </r>
  <r>
    <n v="0"/>
    <n v="32602"/>
    <s v="Pla Educatiu Entorn"/>
    <n v="2279907"/>
    <s v="326022279907"/>
    <x v="3"/>
    <s v="Contractació a tercers per Esplais/Casals d'estiu"/>
    <n v="12000"/>
  </r>
  <r>
    <n v="0"/>
    <n v="32602"/>
    <s v="Pla Educatiu Entorn"/>
    <n v="2279946"/>
    <s v="326022279946"/>
    <x v="3"/>
    <s v="Formació EDHACK"/>
    <n v="3000"/>
  </r>
  <r>
    <n v="0"/>
    <n v="32602"/>
    <s v="Pla Educatiu Entorn"/>
    <n v="2279947"/>
    <s v="326022279947"/>
    <x v="3"/>
    <s v="Petits arqueòlegs"/>
    <n v="2000"/>
  </r>
  <r>
    <n v="0"/>
    <n v="32602"/>
    <s v="Pla Educatiu Entorn"/>
    <n v="4800070"/>
    <s v="326024800070"/>
    <x v="5"/>
    <s v="Subv. Beques Material Escolar"/>
    <n v="9000"/>
  </r>
  <r>
    <n v="0"/>
    <n v="32602"/>
    <s v="Pla Educatiu Entorn"/>
    <n v="4800115"/>
    <s v="326024800115"/>
    <x v="5"/>
    <s v="Subv. Escola Pia. Llibres, material escolar i sortides curriculars."/>
    <n v="500"/>
  </r>
  <r>
    <n v="0"/>
    <n v="32602"/>
    <s v="Pla Educatiu Entorn"/>
    <n v="4800121"/>
    <s v="326024800121"/>
    <x v="5"/>
    <s v="Subv. Escola Maria-Mercè Marçal. Llibres, material escolar i sortides curriculars."/>
    <n v="500"/>
  </r>
  <r>
    <n v="0"/>
    <n v="32602"/>
    <s v="Pla Educatiu Entorn"/>
    <n v="4800147"/>
    <s v="326024800147"/>
    <x v="5"/>
    <s v="Subv. Institut Alfons Costafreda. Llibres, material escolar i sortides curriculars."/>
    <n v="500"/>
  </r>
  <r>
    <n v="0"/>
    <n v="32602"/>
    <s v="Pla Educatiu Entorn"/>
    <n v="4800149"/>
    <s v="326024800149"/>
    <x v="5"/>
    <s v="Subv. Fundació Vedruna Tàrrega - Sant Josep. Llibres, material escolar i sortides curriculars."/>
    <n v="500"/>
  </r>
  <r>
    <n v="0"/>
    <n v="32602"/>
    <s v="Pla Educatiu Entorn"/>
    <n v="4800150"/>
    <s v="326024800150"/>
    <x v="5"/>
    <s v="Subv. Escola Àngel Guimerà. Llibres, material escolar i sortides curriculars."/>
    <n v="500"/>
  </r>
  <r>
    <n v="0"/>
    <n v="32602"/>
    <s v="Pla Educatiu Entorn"/>
    <n v="4800174"/>
    <s v="326024800174"/>
    <x v="5"/>
    <s v="Subv. Escola Jacint Verdaguer. Llibres, material escolar i sortides curriculars."/>
    <n v="500"/>
  </r>
  <r>
    <n v="0"/>
    <n v="32602"/>
    <s v="Pla Educatiu Entorn"/>
    <n v="4800177"/>
    <s v="326024800177"/>
    <x v="5"/>
    <s v="Subv. Institut Manuel de PEdrolo. Llibres, material escolar i sortides curriculars."/>
    <n v="500"/>
  </r>
  <r>
    <n v="0"/>
    <n v="32602"/>
    <s v="Pla Educatiu Entorn"/>
    <n v="4800178"/>
    <s v="326024800178"/>
    <x v="5"/>
    <s v="Subv. Escola Sta. Maria de l'Alba. Llibres, material escolar i sortides curriculars."/>
    <n v="500"/>
  </r>
  <r>
    <n v="0"/>
    <n v="32602"/>
    <s v="Pla Educatiu Entorn"/>
    <n v="4800185"/>
    <s v="326024800185"/>
    <x v="5"/>
    <s v="Subv. vetlladors per a infants amb NEE"/>
    <n v="8000"/>
  </r>
  <r>
    <n v="0"/>
    <n v="32603"/>
    <s v="Escola d'Adults"/>
    <n v="2120000"/>
    <s v="326032120000"/>
    <x v="3"/>
    <s v="Manteniment Edificis i Construccions"/>
    <n v="1000"/>
  </r>
  <r>
    <n v="0"/>
    <n v="32603"/>
    <s v="Escola d'Adults"/>
    <n v="2130001"/>
    <s v="326032130001"/>
    <x v="3"/>
    <s v="Manteniment maquinària, instal i utillatge"/>
    <n v="100"/>
  </r>
  <r>
    <n v="0"/>
    <n v="32603"/>
    <s v="Escola d'Adults"/>
    <n v="2210001"/>
    <s v="326032210001"/>
    <x v="3"/>
    <s v="Subministrament Energia Elèctrica"/>
    <n v="4500"/>
  </r>
  <r>
    <n v="0"/>
    <n v="32603"/>
    <s v="Escola d'Adults"/>
    <n v="2210301"/>
    <s v="326032210301"/>
    <x v="3"/>
    <s v="Combustible i carburants"/>
    <n v="2500"/>
  </r>
  <r>
    <n v="0"/>
    <n v="32603"/>
    <s v="Escola d'Adults"/>
    <n v="2220001"/>
    <s v="326032220001"/>
    <x v="3"/>
    <s v="Serveis de Telecomunicacions"/>
    <n v="550"/>
  </r>
  <r>
    <n v="0"/>
    <n v="32701"/>
    <s v="Joventut"/>
    <n v="1300001"/>
    <s v="327011300001"/>
    <x v="2"/>
    <s v="Retribucions Bàsiques Personal Laboral Fix"/>
    <n v="13895"/>
  </r>
  <r>
    <n v="0"/>
    <n v="32701"/>
    <s v="Joventut"/>
    <n v="1300002"/>
    <s v="327011300002"/>
    <x v="2"/>
    <s v="Triennis Personal Laboral Fix"/>
    <n v="2423.6"/>
  </r>
  <r>
    <n v="0"/>
    <n v="32701"/>
    <s v="Joventut"/>
    <n v="1300201"/>
    <s v="327011300201"/>
    <x v="2"/>
    <s v="Complement Destí Personal Laboral Fix"/>
    <n v="7749.1"/>
  </r>
  <r>
    <n v="0"/>
    <n v="32701"/>
    <s v="Joventut"/>
    <n v="1300202"/>
    <s v="327011300202"/>
    <x v="2"/>
    <s v="Complement Específic Personal Laboral Fix"/>
    <n v="6941"/>
  </r>
  <r>
    <n v="0"/>
    <n v="32701"/>
    <s v="Joventut"/>
    <n v="1310005"/>
    <s v="327011310005"/>
    <x v="2"/>
    <s v="Indemnitzacions personal laboral temporal"/>
    <n v="10"/>
  </r>
  <r>
    <n v="0"/>
    <n v="32701"/>
    <s v="Joventut"/>
    <n v="1600001"/>
    <s v="327011600001"/>
    <x v="2"/>
    <s v="Seguretat Social"/>
    <n v="9804.6"/>
  </r>
  <r>
    <n v="0"/>
    <n v="32701"/>
    <s v="Joventut"/>
    <n v="2060001"/>
    <s v="327012060001"/>
    <x v="3"/>
    <s v="Arrendament equips informàtic"/>
    <n v="43.56"/>
  </r>
  <r>
    <n v="0"/>
    <n v="32701"/>
    <s v="Joventut"/>
    <n v="2120000"/>
    <s v="327012120000"/>
    <x v="3"/>
    <s v="Manteniment Edificis i Construccions"/>
    <n v="600"/>
  </r>
  <r>
    <n v="0"/>
    <n v="32701"/>
    <s v="Joventut"/>
    <n v="2130001"/>
    <s v="327012130001"/>
    <x v="3"/>
    <s v="Manteniment maquinària, instal i utillatge"/>
    <n v="1000"/>
  </r>
  <r>
    <n v="0"/>
    <n v="32701"/>
    <s v="Joventut"/>
    <n v="2160001"/>
    <s v="327012160001"/>
    <x v="3"/>
    <s v="Manteniment Equips Informàtics"/>
    <n v="50"/>
  </r>
  <r>
    <n v="0"/>
    <n v="32701"/>
    <s v="Joventut"/>
    <n v="2160002"/>
    <s v="327012160002"/>
    <x v="3"/>
    <s v="Compra de petit material informàtic"/>
    <n v="300"/>
  </r>
  <r>
    <n v="0"/>
    <n v="32701"/>
    <s v="Joventut"/>
    <n v="2200001"/>
    <s v="327012200001"/>
    <x v="3"/>
    <s v="Material d'oficina"/>
    <n v="300"/>
  </r>
  <r>
    <n v="0"/>
    <n v="32701"/>
    <s v="Joventut"/>
    <n v="2200010"/>
    <s v="327012200010"/>
    <x v="3"/>
    <s v="Fotocòpies i impressions"/>
    <n v="87.12"/>
  </r>
  <r>
    <n v="0"/>
    <n v="32701"/>
    <s v="Joventut"/>
    <n v="2210001"/>
    <s v="327012210001"/>
    <x v="3"/>
    <s v="Subministrament Energia Elèctrica"/>
    <n v="2500"/>
  </r>
  <r>
    <n v="0"/>
    <n v="32701"/>
    <s v="Joventut"/>
    <n v="2210201"/>
    <s v="327012210201"/>
    <x v="3"/>
    <s v="Subministrament Gas"/>
    <n v="4000"/>
  </r>
  <r>
    <n v="0"/>
    <n v="32701"/>
    <s v="Joventut"/>
    <n v="2219905"/>
    <s v="327012219905"/>
    <x v="3"/>
    <s v="COVID Subministrament de productes"/>
    <n v="300"/>
  </r>
  <r>
    <n v="0"/>
    <n v="32701"/>
    <s v="Joventut"/>
    <n v="2220001"/>
    <s v="327012220001"/>
    <x v="3"/>
    <s v="Serveis de Telecomunicacions"/>
    <n v="750"/>
  </r>
  <r>
    <n v="0"/>
    <n v="32701"/>
    <s v="Joventut"/>
    <n v="2240001"/>
    <s v="327012240001"/>
    <x v="3"/>
    <s v="Assegurances"/>
    <n v="750"/>
  </r>
  <r>
    <n v="0"/>
    <n v="32701"/>
    <s v="Joventut"/>
    <n v="2260201"/>
    <s v="327012260201"/>
    <x v="3"/>
    <s v="Publicitat i propaganda"/>
    <n v="100"/>
  </r>
  <r>
    <n v="0"/>
    <n v="32701"/>
    <s v="Joventut"/>
    <n v="2269937"/>
    <s v="327012269937"/>
    <x v="3"/>
    <s v="Diagnosi Pla Local de Joventut"/>
    <n v="3000"/>
  </r>
  <r>
    <n v="0"/>
    <n v="32701"/>
    <s v="Joventut"/>
    <n v="2269938"/>
    <s v="327012269938"/>
    <x v="3"/>
    <s v="Projecte i obres de millora de l'Oficina Jove"/>
    <n v="3000"/>
  </r>
  <r>
    <n v="0"/>
    <n v="32701"/>
    <s v="Joventut"/>
    <n v="2269904"/>
    <s v="327012269904"/>
    <x v="3"/>
    <s v="Activitats Joventut"/>
    <n v="10000"/>
  </r>
  <r>
    <n v="0"/>
    <n v="32701"/>
    <s v="Joventut"/>
    <n v="2279956"/>
    <s v="327012279956"/>
    <x v="3"/>
    <s v="Servei Ambulàncies"/>
    <n v="500"/>
  </r>
  <r>
    <n v="0"/>
    <n v="32701"/>
    <s v="Joventut"/>
    <n v="2302000"/>
    <s v="327012302000"/>
    <x v="3"/>
    <s v="Dietes del personal no directiu"/>
    <n v="50"/>
  </r>
  <r>
    <n v="0"/>
    <n v="32701"/>
    <s v="Joventut"/>
    <n v="2312000"/>
    <s v="327012312000"/>
    <x v="3"/>
    <s v="Locomoció del personal no directiu"/>
    <n v="50"/>
  </r>
  <r>
    <n v="0"/>
    <n v="32701"/>
    <s v="Joventut"/>
    <n v="4800007"/>
    <s v="327014800007"/>
    <x v="5"/>
    <s v="Subv. Agrat &quot;Juventudes&quot;"/>
    <n v="500"/>
  </r>
  <r>
    <n v="0"/>
    <n v="32701"/>
    <s v="Joventut"/>
    <n v="4800028"/>
    <s v="327014800028"/>
    <x v="5"/>
    <s v="Subv. Agrat. Flèndit."/>
    <n v="4000"/>
  </r>
  <r>
    <n v="0"/>
    <n v="32701"/>
    <s v="Joventut"/>
    <n v="4800170"/>
    <s v="327014800170"/>
    <x v="5"/>
    <s v="Subvenció Concurs música jove (Paupaterres)"/>
    <n v="2500"/>
  </r>
  <r>
    <n v="0"/>
    <n v="32701"/>
    <s v="Joventut"/>
    <n v="4800190"/>
    <s v="327014800190"/>
    <x v="5"/>
    <s v="Subvenció AEiG Mestre Güell Roger de Llúria. Projecte &quot;Descobrim&quot;"/>
    <n v="1500"/>
  </r>
  <r>
    <n v="0"/>
    <n v="32701"/>
    <s v="Joventut"/>
    <n v="6230000"/>
    <s v="327016230000"/>
    <x v="4"/>
    <s v="Inversió nova de maquinària, instal·lacions tècniques i utillatge"/>
    <n v="1000"/>
  </r>
  <r>
    <n v="0"/>
    <n v="32701"/>
    <s v="Joventut"/>
    <n v="6350000"/>
    <s v="327016350000"/>
    <x v="4"/>
    <s v="Mobiliari"/>
    <n v="1000"/>
  </r>
  <r>
    <n v="0"/>
    <n v="32701"/>
    <s v="Joventut"/>
    <n v="6360000"/>
    <s v="327016360000"/>
    <x v="4"/>
    <s v="Adquisició equips informàtic"/>
    <n v="2400"/>
  </r>
  <r>
    <n v="0"/>
    <n v="32702"/>
    <s v="Polítiques d'Igualtat"/>
    <n v="1200301"/>
    <s v="327021200301"/>
    <x v="2"/>
    <s v="Sous Grup C1"/>
    <n v="3277.4"/>
  </r>
  <r>
    <n v="0"/>
    <n v="32702"/>
    <s v="Polítiques d'Igualtat"/>
    <n v="1210001"/>
    <s v="327021210001"/>
    <x v="2"/>
    <s v="Complement Destí Personal Funcionari"/>
    <n v="1830"/>
  </r>
  <r>
    <n v="0"/>
    <n v="32702"/>
    <s v="Polítiques d'Igualtat"/>
    <n v="1210101"/>
    <s v="327021210101"/>
    <x v="2"/>
    <s v="Complement Específic Personal Funcionari"/>
    <n v="1421.5"/>
  </r>
  <r>
    <n v="0"/>
    <n v="32702"/>
    <s v="Polítiques d'Igualtat"/>
    <n v="1300001"/>
    <s v="327021300001"/>
    <x v="2"/>
    <s v="Retribucions Bàsiques Personal Laboral Fix"/>
    <n v="5764.9"/>
  </r>
  <r>
    <n v="0"/>
    <n v="32702"/>
    <s v="Polítiques d'Igualtat"/>
    <n v="1300201"/>
    <s v="327021300201"/>
    <x v="2"/>
    <s v="Complement Destí Personal Laboral Fix"/>
    <n v="3188.9"/>
  </r>
  <r>
    <n v="0"/>
    <n v="32702"/>
    <s v="Polítiques d'Igualtat"/>
    <n v="1300202"/>
    <s v="327021300202"/>
    <x v="2"/>
    <s v="Complement Específic Personal Laboral Fix"/>
    <n v="3403.3"/>
  </r>
  <r>
    <n v="0"/>
    <n v="32702"/>
    <s v="Polítiques d'Igualtat"/>
    <n v="1310001"/>
    <s v="327021310001"/>
    <x v="2"/>
    <s v="Retribucions Bàsiques Personal Laboral Temp"/>
    <n v="5713.87"/>
  </r>
  <r>
    <n v="0"/>
    <n v="32702"/>
    <s v="Polítiques d'Igualtat"/>
    <n v="1310003"/>
    <s v="327021310003"/>
    <x v="2"/>
    <s v="Complement Destí Personal Laboral Temporal"/>
    <n v="2717.42"/>
  </r>
  <r>
    <n v="0"/>
    <n v="32702"/>
    <s v="Polítiques d'Igualtat"/>
    <n v="1310004"/>
    <s v="327021310004"/>
    <x v="2"/>
    <s v="Complement Específic Personal Laboral Temp"/>
    <n v="2078.7399999999998"/>
  </r>
  <r>
    <n v="0"/>
    <n v="32702"/>
    <s v="Polítiques d'Igualtat"/>
    <n v="1310005"/>
    <s v="327021310005"/>
    <x v="2"/>
    <s v="Indemnitzacions personal laboral temporal"/>
    <n v="10"/>
  </r>
  <r>
    <n v="0"/>
    <n v="32702"/>
    <s v="Polítiques d'Igualtat"/>
    <n v="1600001"/>
    <s v="327021600001"/>
    <x v="2"/>
    <s v="Seguretat Social"/>
    <n v="9446.48"/>
  </r>
  <r>
    <n v="0"/>
    <n v="32702"/>
    <s v="Polítiques d'Igualtat"/>
    <n v="1620001"/>
    <s v="327021620001"/>
    <x v="2"/>
    <s v="Formació i perfeccionament"/>
    <n v="50"/>
  </r>
  <r>
    <n v="0"/>
    <n v="32702"/>
    <s v="Polítiques d'Igualtat"/>
    <n v="2020001"/>
    <s v="327022020001"/>
    <x v="3"/>
    <s v="Arrendament Edificis"/>
    <n v="10890"/>
  </r>
  <r>
    <n v="0"/>
    <n v="32702"/>
    <s v="Polítiques d'Igualtat"/>
    <n v="2060001"/>
    <s v="327022060001"/>
    <x v="3"/>
    <s v="Arrendament equips informàtic"/>
    <n v="500"/>
  </r>
  <r>
    <n v="0"/>
    <n v="32702"/>
    <s v="Polítiques d'Igualtat"/>
    <n v="2120000"/>
    <s v="327022120000"/>
    <x v="3"/>
    <s v="Manteniment Edificis i Construccions"/>
    <n v="1000"/>
  </r>
  <r>
    <n v="0"/>
    <n v="32702"/>
    <s v="Polítiques d'Igualtat"/>
    <n v="2130001"/>
    <s v="327022130001"/>
    <x v="3"/>
    <s v="Manteniment maquinària, instal i utillatge"/>
    <n v="2000"/>
  </r>
  <r>
    <n v="0"/>
    <n v="32702"/>
    <s v="Polítiques d'Igualtat"/>
    <n v="2160001"/>
    <s v="327022160001"/>
    <x v="3"/>
    <s v="Manteniment Equips Informàtics"/>
    <n v="100"/>
  </r>
  <r>
    <n v="0"/>
    <n v="32702"/>
    <s v="Polítiques d'Igualtat"/>
    <n v="2160002"/>
    <s v="327022160002"/>
    <x v="3"/>
    <s v="Compra de petit material informàtic"/>
    <n v="600"/>
  </r>
  <r>
    <n v="0"/>
    <n v="32702"/>
    <s v="Polítiques d'Igualtat"/>
    <n v="2200001"/>
    <s v="327022200001"/>
    <x v="3"/>
    <s v="Material d'oficina"/>
    <n v="400"/>
  </r>
  <r>
    <n v="0"/>
    <n v="32702"/>
    <s v="Polítiques d'Igualtat"/>
    <n v="2200010"/>
    <s v="327022200010"/>
    <x v="3"/>
    <s v="Fotocòpies i impressions"/>
    <n v="762.3"/>
  </r>
  <r>
    <n v="0"/>
    <n v="32702"/>
    <s v="polítiques d'Igualtat"/>
    <n v="2210001"/>
    <s v="327022210001"/>
    <x v="3"/>
    <s v="Subministrament energia elèctrica"/>
    <n v="18000"/>
  </r>
  <r>
    <n v="0"/>
    <n v="32702"/>
    <s v="Polítiques d'Igualtat"/>
    <n v="2210101"/>
    <s v="327022210101"/>
    <x v="3"/>
    <s v="Subministrament aigua"/>
    <n v="1250"/>
  </r>
  <r>
    <n v="0"/>
    <n v="32702"/>
    <s v="Polítiques d'Igualtat"/>
    <n v="2219905"/>
    <s v="327022219905"/>
    <x v="3"/>
    <s v="COVID Subministrament de productes"/>
    <n v="300"/>
  </r>
  <r>
    <n v="0"/>
    <n v="32702"/>
    <s v="Polítiques d'Igualtat"/>
    <n v="2220001"/>
    <s v="327022220001"/>
    <x v="3"/>
    <s v="Serveis de Telecomunicacions"/>
    <n v="500"/>
  </r>
  <r>
    <n v="0"/>
    <n v="32702"/>
    <s v="Polítiques d'Igualtat"/>
    <n v="2240001"/>
    <s v="327022240001"/>
    <x v="3"/>
    <s v="Assegurances"/>
    <n v="350"/>
  </r>
  <r>
    <n v="0"/>
    <n v="32702"/>
    <s v="Polítiques d'Igualtat"/>
    <n v="2260201"/>
    <s v="327022260201"/>
    <x v="3"/>
    <s v="Publicitat i propaganda"/>
    <n v="300"/>
  </r>
  <r>
    <n v="0"/>
    <n v="32702"/>
    <s v="polítiques d'Igualtat"/>
    <n v="2269900"/>
    <s v="327022269900"/>
    <x v="3"/>
    <s v="Altres despeses diverses"/>
    <n v="600"/>
  </r>
  <r>
    <n v="0"/>
    <n v="32702"/>
    <s v="Polítiques d'Igualtat"/>
    <n v="2269909"/>
    <s v="327022269909"/>
    <x v="3"/>
    <s v="Activitats Pla Igualtat"/>
    <n v="16000"/>
  </r>
  <r>
    <n v="0"/>
    <n v="32702"/>
    <s v="Polítiques d'Igualtat"/>
    <n v="2269917"/>
    <s v="327022269917"/>
    <x v="3"/>
    <s v="Activitats no discriminatòries LGTBI"/>
    <n v="6000"/>
  </r>
  <r>
    <n v="0"/>
    <n v="32702"/>
    <s v="Polítiques d'Igualtat"/>
    <n v="2269920"/>
    <s v="327022269920"/>
    <x v="3"/>
    <s v="Desenvolupament pla intern d'igualtat"/>
    <n v="2500"/>
  </r>
  <r>
    <n v="0"/>
    <n v="32702"/>
    <s v="Polítiques d'Igualtat"/>
    <n v="2269927"/>
    <s v="327022269927"/>
    <x v="3"/>
    <s v="Programes Immigració"/>
    <n v="2000"/>
  </r>
  <r>
    <n v="0"/>
    <n v="32702"/>
    <s v="Polítiques d'Igualtat"/>
    <n v="2279927"/>
    <s v="327022279927"/>
    <x v="3"/>
    <s v="Punt violeta"/>
    <n v="6000"/>
  </r>
  <r>
    <n v="0"/>
    <n v="32702"/>
    <s v="Polítiques d'Igualtat"/>
    <n v="2279957"/>
    <s v="327022279957"/>
    <x v="3"/>
    <s v="Activitats prevenció violència masclista"/>
    <n v="15241.28"/>
  </r>
  <r>
    <n v="0"/>
    <n v="32702"/>
    <s v="Polítiques d'Igualtat"/>
    <n v="2302000"/>
    <s v="327022302000"/>
    <x v="3"/>
    <s v="Dietes del personal no directiu"/>
    <n v="50"/>
  </r>
  <r>
    <n v="0"/>
    <n v="32702"/>
    <s v="Polítiques d'Igualtat"/>
    <n v="2312000"/>
    <s v="327022312000"/>
    <x v="3"/>
    <s v="Locomoció del personal no directiu"/>
    <n v="50"/>
  </r>
  <r>
    <n v="0"/>
    <n v="32702"/>
    <s v="Polítiques d'Igualtat"/>
    <n v="2400000"/>
    <s v="327022400000"/>
    <x v="3"/>
    <s v="Edició de llibres i catàlegs"/>
    <n v="500"/>
  </r>
  <r>
    <n v="0"/>
    <n v="32702"/>
    <s v="Polítiques d'Igualtat"/>
    <n v="4800023"/>
    <s v="327024800023"/>
    <x v="5"/>
    <s v="Subv. Fòrum Femení d'Opinió. Activitats ordinàries."/>
    <n v="800"/>
  </r>
  <r>
    <n v="0"/>
    <n v="32702"/>
    <s v="Polítiques d'Igualtat"/>
    <n v="4800127"/>
    <s v="327024800127"/>
    <x v="5"/>
    <s v="Subv. Associació Dones Arrel. Activitats ordinàries"/>
    <n v="250"/>
  </r>
  <r>
    <n v="0"/>
    <n v="32702"/>
    <s v="Polítiques d'Igualtat"/>
    <n v="4800153"/>
    <s v="327024800153"/>
    <x v="5"/>
    <s v="Subv. Associació Dones Ginesta. Activitats ordinàries."/>
    <n v="250"/>
  </r>
  <r>
    <n v="0"/>
    <n v="32702"/>
    <s v="Polítiques d'Igualtat"/>
    <n v="4800158"/>
    <s v="327024800158"/>
    <x v="5"/>
    <s v="Subv. Verreta. Col·laboració activitats commemoratives"/>
    <n v="300"/>
  </r>
  <r>
    <n v="0"/>
    <n v="32702"/>
    <s v="Polítiques d'Igualtat"/>
    <n v="6230000"/>
    <s v="327026230000"/>
    <x v="4"/>
    <s v="Inversió nova de maquinària, instal·lacions tècniques i utillatge"/>
    <n v="2000"/>
  </r>
  <r>
    <n v="0"/>
    <n v="32702"/>
    <s v="Polítiques d'Igualtat"/>
    <n v="6350000"/>
    <s v="327026350000"/>
    <x v="4"/>
    <s v="Mobiliari"/>
    <n v="3000"/>
  </r>
  <r>
    <n v="0"/>
    <n v="32702"/>
    <s v="Polítiques d'Igualtat"/>
    <n v="6360000"/>
    <s v="327026360000"/>
    <x v="4"/>
    <s v="Adquisició equips informàtic"/>
    <n v="1000"/>
  </r>
  <r>
    <n v="0"/>
    <n v="33000"/>
    <s v="Administració general de cultura"/>
    <n v="1300001"/>
    <s v="330001300001"/>
    <x v="2"/>
    <s v="Retribucions Bàsiques Personal Laboral Fix"/>
    <n v="53327"/>
  </r>
  <r>
    <n v="0"/>
    <n v="33000"/>
    <s v="Administració general de cultura"/>
    <n v="1300002"/>
    <s v="330001300002"/>
    <x v="2"/>
    <s v="Triennis Personal Laboral Fix"/>
    <n v="14624"/>
  </r>
  <r>
    <n v="0"/>
    <n v="33000"/>
    <s v="Administració general de cultura"/>
    <n v="1300201"/>
    <s v="330001300201"/>
    <x v="2"/>
    <s v="Complement Destí Personal Laboral Fix"/>
    <n v="31570"/>
  </r>
  <r>
    <n v="0"/>
    <n v="33000"/>
    <s v="Administració general de cultura"/>
    <n v="1300202"/>
    <s v="330001300202"/>
    <x v="2"/>
    <s v="Complement Específic Personal Laboral Fix"/>
    <n v="35430"/>
  </r>
  <r>
    <n v="0"/>
    <n v="33000"/>
    <s v="Administració general de cultura"/>
    <n v="1310001"/>
    <s v="330001310001"/>
    <x v="2"/>
    <s v="Retribucions Bàsiques Personal Laboral Temp"/>
    <n v="16390"/>
  </r>
  <r>
    <n v="0"/>
    <n v="33000"/>
    <s v="Administració general de cultura"/>
    <n v="1310002"/>
    <s v="330001310002"/>
    <x v="2"/>
    <s v="Triennis laboral temporal"/>
    <n v="3154.7"/>
  </r>
  <r>
    <n v="0"/>
    <n v="33000"/>
    <s v="Administració general de cultura"/>
    <n v="1310003"/>
    <s v="330001310003"/>
    <x v="2"/>
    <s v="Complement Destí Personal Laboral Temporal"/>
    <n v="13016"/>
  </r>
  <r>
    <n v="0"/>
    <n v="33000"/>
    <s v="Administració general de cultura"/>
    <n v="1310004"/>
    <s v="330001310004"/>
    <x v="2"/>
    <s v="Complement Específic Personal Laboral Temp"/>
    <n v="17898"/>
  </r>
  <r>
    <n v="0"/>
    <n v="33000"/>
    <s v="Administració general de cultura"/>
    <n v="1310005"/>
    <s v="330001310005"/>
    <x v="2"/>
    <s v="Indemnitzacions personal laboral temporal"/>
    <n v="500"/>
  </r>
  <r>
    <n v="0"/>
    <n v="33000"/>
    <s v="Administració general de cultura"/>
    <n v="1600001"/>
    <s v="330001600001"/>
    <x v="2"/>
    <s v="Seguretat Social"/>
    <n v="57270"/>
  </r>
  <r>
    <n v="0"/>
    <n v="33000"/>
    <s v="Administració general de cultura"/>
    <n v="1620001"/>
    <s v="330001620001"/>
    <x v="2"/>
    <s v="Formació i perfeccionament"/>
    <n v="50"/>
  </r>
  <r>
    <n v="0"/>
    <n v="33000"/>
    <s v="Administració general de cultura"/>
    <n v="2020002"/>
    <s v="330002020002"/>
    <x v="3"/>
    <s v="Arrendament pavelló CNT"/>
    <n v="5280"/>
  </r>
  <r>
    <n v="0"/>
    <n v="33000"/>
    <s v="Administració general de cultura"/>
    <n v="2030001"/>
    <s v="330002030001"/>
    <x v="3"/>
    <s v="Arrendament Maquinària, Instal i Estris"/>
    <n v="13800"/>
  </r>
  <r>
    <n v="0"/>
    <n v="33000"/>
    <s v="Administració general de cultura"/>
    <n v="2060001"/>
    <s v="330002060001"/>
    <x v="3"/>
    <s v="Arrendament equips informàtic"/>
    <n v="675.18"/>
  </r>
  <r>
    <n v="0"/>
    <n v="33000"/>
    <s v="Administració general de cultura"/>
    <n v="2120000"/>
    <s v="330002120000"/>
    <x v="3"/>
    <s v="Manteniment Edificis i Construccions"/>
    <n v="500"/>
  </r>
  <r>
    <n v="0"/>
    <n v="33000"/>
    <s v="Administració general de cultura"/>
    <n v="2130001"/>
    <s v="330002130001"/>
    <x v="3"/>
    <s v="Manteniment maquinària, instal i utillatge"/>
    <n v="2000"/>
  </r>
  <r>
    <n v="0"/>
    <n v="33000"/>
    <s v="Administració general de cultura"/>
    <n v="2160001"/>
    <s v="330002160001"/>
    <x v="3"/>
    <s v="Manteniment Equips Informàtics"/>
    <n v="400"/>
  </r>
  <r>
    <n v="0"/>
    <n v="33000"/>
    <s v="Administració general de cultura"/>
    <n v="2160002"/>
    <s v="330002160002"/>
    <x v="3"/>
    <s v="Compra de petit material informàtic"/>
    <n v="100"/>
  </r>
  <r>
    <n v="0"/>
    <n v="33000"/>
    <s v="Administració general de cultura"/>
    <n v="2200001"/>
    <s v="330002200001"/>
    <x v="3"/>
    <s v="Material d'oficina"/>
    <n v="750"/>
  </r>
  <r>
    <n v="0"/>
    <n v="33000"/>
    <s v="Administració general de cultura"/>
    <n v="2200010"/>
    <s v="330002200010"/>
    <x v="3"/>
    <s v="Fotocòpies i impressions"/>
    <n v="1582.68"/>
  </r>
  <r>
    <n v="0"/>
    <n v="33000"/>
    <s v="Administració general de cultura"/>
    <n v="2210001"/>
    <s v="330002210001"/>
    <x v="3"/>
    <s v="Subministrament Energia Elèctrica"/>
    <n v="7000"/>
  </r>
  <r>
    <n v="0"/>
    <n v="33000"/>
    <s v="Administració general de cultura"/>
    <n v="2210101"/>
    <s v="330002210101"/>
    <x v="3"/>
    <s v="Subministrament aigua"/>
    <n v="100"/>
  </r>
  <r>
    <n v="0"/>
    <n v="33000"/>
    <s v="Administració general de cultura"/>
    <n v="2210201"/>
    <s v="330002210201"/>
    <x v="3"/>
    <s v="Subministrament Gas"/>
    <n v="2800"/>
  </r>
  <r>
    <n v="0"/>
    <n v="33000"/>
    <s v="Administració general de cultura"/>
    <n v="2219905"/>
    <s v="330002219905"/>
    <x v="3"/>
    <s v="COVID Subministrament de productes"/>
    <n v="100"/>
  </r>
  <r>
    <n v="0"/>
    <n v="33000"/>
    <s v="Administració general de cultura"/>
    <n v="2220001"/>
    <s v="330002220001"/>
    <x v="3"/>
    <s v="Serveis de Telecomunicacions"/>
    <n v="2750"/>
  </r>
  <r>
    <n v="0"/>
    <n v="33000"/>
    <s v="Administració general de cultura"/>
    <n v="2220301"/>
    <s v="330002220301"/>
    <x v="3"/>
    <s v="Manteniment web"/>
    <n v="100"/>
  </r>
  <r>
    <n v="0"/>
    <n v="33000"/>
    <s v="Administració general de cultura"/>
    <n v="2230001"/>
    <s v="330002230001"/>
    <x v="3"/>
    <s v="Serveis de Transports"/>
    <n v="500"/>
  </r>
  <r>
    <n v="0"/>
    <n v="33000"/>
    <s v="Administració general de cultura"/>
    <n v="2240001"/>
    <s v="330002240001"/>
    <x v="3"/>
    <s v="Assegurances"/>
    <n v="200"/>
  </r>
  <r>
    <n v="0"/>
    <n v="33000"/>
    <s v="Administració general de cultura"/>
    <n v="2260101"/>
    <s v="330002260101"/>
    <x v="3"/>
    <s v="Atencions Protocol·làries"/>
    <n v="1000"/>
  </r>
  <r>
    <n v="0"/>
    <n v="33000"/>
    <s v="Administració general de cultura"/>
    <n v="2260201"/>
    <s v="330002260201"/>
    <x v="3"/>
    <s v="Publicitat i propaganda"/>
    <n v="16000"/>
  </r>
  <r>
    <n v="0"/>
    <n v="33000"/>
    <s v="Administració general de cultura"/>
    <n v="2260900"/>
    <s v="330002260900"/>
    <x v="3"/>
    <s v="Figures de goma bestiari local"/>
    <n v="8000"/>
  </r>
  <r>
    <n v="0"/>
    <n v="33000"/>
    <s v="Administració general de cultura"/>
    <n v="2260901"/>
    <s v="330002260901"/>
    <x v="3"/>
    <s v="Activitats Culturals i Esportives"/>
    <n v="14300"/>
  </r>
  <r>
    <n v="0"/>
    <n v="33000"/>
    <s v="Administració general de cultura"/>
    <n v="2260907"/>
    <s v="330002260907"/>
    <x v="3"/>
    <s v="Accions espai públic"/>
    <n v="2000"/>
  </r>
  <r>
    <n v="0"/>
    <n v="33000"/>
    <s v="Administració general de cultura"/>
    <n v="2260910"/>
    <s v="330002260910"/>
    <x v="3"/>
    <s v="Sant Jordi"/>
    <n v="3000"/>
  </r>
  <r>
    <n v="0"/>
    <n v="33000"/>
    <s v="Administració general de cultura"/>
    <n v="2260911"/>
    <s v="330002260911"/>
    <x v="3"/>
    <s v="Festival Paupaterres "/>
    <n v="21000"/>
  </r>
  <r>
    <n v="0"/>
    <n v="33000"/>
    <s v="Administració general de cultura"/>
    <n v="2260912"/>
    <s v="330002260912"/>
    <x v="3"/>
    <s v="Mostra Escolar de Teatre"/>
    <n v="3000"/>
  </r>
  <r>
    <n v="0"/>
    <n v="33000"/>
    <s v="Administració general de cultura"/>
    <n v="2269941"/>
    <s v="330002269941"/>
    <x v="3"/>
    <s v="Programació escolar"/>
    <n v="11800"/>
  </r>
  <r>
    <n v="0"/>
    <n v="33000"/>
    <s v="Administració general de cultura"/>
    <n v="2269908"/>
    <s v="330002269908"/>
    <x v="3"/>
    <s v="Cicle Gaudí Tàrrega"/>
    <n v="1500"/>
  </r>
  <r>
    <n v="0"/>
    <n v="33000"/>
    <s v="Administració general de cultura"/>
    <n v="2269921"/>
    <s v="330002269921"/>
    <x v="3"/>
    <s v="Promoció cultura popular"/>
    <n v="1000"/>
  </r>
  <r>
    <n v="0"/>
    <n v="33000"/>
    <s v="Administració general de cultura"/>
    <n v="2269928"/>
    <s v="330002269928"/>
    <x v="3"/>
    <s v="Conveni adhesió Apropa Cultura"/>
    <n v="500"/>
  </r>
  <r>
    <n v="0"/>
    <n v="33000"/>
    <s v="Administració general de cultura"/>
    <n v="2269936"/>
    <s v="330002269936"/>
    <x v="3"/>
    <s v="Accions Pedrolo"/>
    <n v="5000"/>
  </r>
  <r>
    <n v="0"/>
    <n v="33000"/>
    <s v="Administració general de cultura"/>
    <n v="2279900"/>
    <s v="330002279900"/>
    <x v="3"/>
    <s v="Balls del diumenge"/>
    <n v="4000"/>
  </r>
  <r>
    <n v="0"/>
    <n v="33000"/>
    <s v="Administració general de cultura"/>
    <n v="2279928"/>
    <s v="330002279928"/>
    <x v="3"/>
    <s v="Disseny de l'agenda cultural de l'Urgell"/>
    <n v="9000"/>
  </r>
  <r>
    <n v="0"/>
    <n v="33000"/>
    <s v="Administració general de cultura"/>
    <n v="2279929"/>
    <s v="330002279929"/>
    <x v="3"/>
    <s v="Repartiment de l'agenda cultural de l'Urgell"/>
    <n v="3000"/>
  </r>
  <r>
    <n v="0"/>
    <n v="33000"/>
    <s v="Administració general de cultura"/>
    <n v="2279940"/>
    <s v="330002279940"/>
    <x v="3"/>
    <s v="Manteniment programari informàtic"/>
    <n v="450"/>
  </r>
  <r>
    <n v="0"/>
    <n v="33000"/>
    <s v="Administració general de cultura"/>
    <n v="2279948"/>
    <s v="330002279948"/>
    <x v="3"/>
    <s v="Restauració gegants 2a fase"/>
    <n v="4500"/>
  </r>
  <r>
    <n v="0"/>
    <n v="33000"/>
    <s v="Administració general de cultura"/>
    <n v="2302000"/>
    <s v="330002302000"/>
    <x v="3"/>
    <s v="Dietes del personal no directiu"/>
    <n v="300"/>
  </r>
  <r>
    <n v="0"/>
    <n v="33000"/>
    <s v="Administració general de cultura"/>
    <n v="2312000"/>
    <s v="330002312000"/>
    <x v="3"/>
    <s v="Locomoció del personal no directiu"/>
    <n v="1000"/>
  </r>
  <r>
    <n v="0"/>
    <n v="33000"/>
    <s v="Administració general de cultura"/>
    <n v="2400001"/>
    <s v="330002400001"/>
    <x v="3"/>
    <s v="Edició de llibres "/>
    <n v="5000"/>
  </r>
  <r>
    <n v="0"/>
    <n v="33000"/>
    <s v="Administració general de cultura"/>
    <n v="6220009"/>
    <s v="330006220009"/>
    <x v="4"/>
    <s v="Casa Pedrolo"/>
    <n v="10000"/>
  </r>
  <r>
    <n v="0"/>
    <n v="33000"/>
    <s v="Administració general de cultura"/>
    <n v="6360000"/>
    <s v="330006360000"/>
    <x v="4"/>
    <s v="Adquisició equips informàtic"/>
    <n v="100"/>
  </r>
  <r>
    <n v="0"/>
    <n v="33210"/>
    <s v="Biblioteca Germanes Güell"/>
    <n v="1300001"/>
    <s v="332101300001"/>
    <x v="2"/>
    <s v="Retribucions Bàsiques Personal Laboral Fix"/>
    <n v="58565"/>
  </r>
  <r>
    <n v="0"/>
    <n v="33210"/>
    <s v="Biblioteca Germanes Güell"/>
    <n v="1300002"/>
    <s v="332101300002"/>
    <x v="2"/>
    <s v="Triennis Personal Laboral Fix"/>
    <n v="19368"/>
  </r>
  <r>
    <n v="0"/>
    <n v="33210"/>
    <s v="Biblioteca Germanes Güell"/>
    <n v="1300201"/>
    <s v="332101300201"/>
    <x v="2"/>
    <s v="Complement Destí Personal Laboral Fix"/>
    <n v="32667"/>
  </r>
  <r>
    <n v="0"/>
    <n v="33210"/>
    <s v="Biblioteca Germanes Güell"/>
    <n v="1300202"/>
    <s v="332101300202"/>
    <x v="2"/>
    <s v="Complement Específic Personal Laboral Fix"/>
    <n v="32485"/>
  </r>
  <r>
    <n v="0"/>
    <n v="33210"/>
    <s v="Biblioteca Germanes Güell"/>
    <n v="1310001"/>
    <s v="332101310001"/>
    <x v="2"/>
    <s v="Retribucions Bàsiques Personal Laboral Temp"/>
    <n v="14412"/>
  </r>
  <r>
    <n v="0"/>
    <n v="33210"/>
    <s v="Biblioteca Germanes Güell"/>
    <n v="1310002"/>
    <s v="332101310002"/>
    <x v="2"/>
    <s v="Triennis laboral temporal"/>
    <n v="523.24"/>
  </r>
  <r>
    <n v="0"/>
    <n v="33210"/>
    <s v="Biblioteca Germanes Güell"/>
    <n v="1310003"/>
    <s v="332101310003"/>
    <x v="2"/>
    <s v="Complement Destí Personal Laboral Temporal"/>
    <n v="6875.5"/>
  </r>
  <r>
    <n v="0"/>
    <n v="33210"/>
    <s v="Biblioteca Germanes Güell"/>
    <n v="1310004"/>
    <s v="332101310004"/>
    <x v="2"/>
    <s v="Complement Específic Personal Laboral Temp"/>
    <n v="7270.5"/>
  </r>
  <r>
    <n v="0"/>
    <n v="33210"/>
    <s v="Biblioteca Germanes Güell"/>
    <n v="1310005"/>
    <s v="332101310005"/>
    <x v="2"/>
    <s v="Indemnitzacions personal laboral temporal"/>
    <n v="10"/>
  </r>
  <r>
    <n v="0"/>
    <n v="33210"/>
    <s v="Biblioteca Germanes Güell"/>
    <n v="1600001"/>
    <s v="332101600001"/>
    <x v="2"/>
    <s v="Seguretat Social"/>
    <n v="54325"/>
  </r>
  <r>
    <n v="0"/>
    <n v="33210"/>
    <s v="Biblioteca Germanes Güell"/>
    <n v="2030001"/>
    <s v="332102030001"/>
    <x v="3"/>
    <s v="Arrendament Maquinària, Instal i Estris"/>
    <n v="500"/>
  </r>
  <r>
    <n v="0"/>
    <n v="33210"/>
    <s v="Biblioteca Germanes Güell"/>
    <n v="2060001"/>
    <s v="332102060001"/>
    <x v="3"/>
    <s v="Arrendament equips informàtic"/>
    <n v="667.92"/>
  </r>
  <r>
    <n v="0"/>
    <n v="33210"/>
    <s v="Biblioteca Germanes Güell"/>
    <n v="2090002"/>
    <s v="332102090002"/>
    <x v="3"/>
    <s v="Drets d'Autors"/>
    <n v="600"/>
  </r>
  <r>
    <n v="0"/>
    <n v="33210"/>
    <s v="Biblioteca Germanes Güell"/>
    <n v="2120000"/>
    <s v="332102120000"/>
    <x v="3"/>
    <s v="Manteniment Edificis i Construccions"/>
    <n v="2000"/>
  </r>
  <r>
    <n v="0"/>
    <n v="33210"/>
    <s v="Biblioteca Germanes Güell"/>
    <n v="2130001"/>
    <s v="332102130001"/>
    <x v="3"/>
    <s v="Manteniment maquinària, instal i utillatge"/>
    <n v="2500"/>
  </r>
  <r>
    <n v="0"/>
    <n v="33210"/>
    <s v="Biblioteca Germanes Güell"/>
    <n v="2150001"/>
    <s v="332102150001"/>
    <x v="3"/>
    <s v="Manteniment mobiliari"/>
    <n v="100"/>
  </r>
  <r>
    <n v="0"/>
    <n v="33210"/>
    <s v="Biblioteca Germanes Güell"/>
    <n v="2160001"/>
    <s v="332102160001"/>
    <x v="3"/>
    <s v="Manteniment Equips Informàtics"/>
    <n v="250"/>
  </r>
  <r>
    <n v="0"/>
    <n v="33210"/>
    <s v="Biblioteca Germanes Güell"/>
    <n v="2160002"/>
    <s v="332102160002"/>
    <x v="3"/>
    <s v="Compra de petit material informàtic"/>
    <n v="100"/>
  </r>
  <r>
    <n v="0"/>
    <n v="33210"/>
    <s v="Biblioteca Germanes Güell"/>
    <n v="2200001"/>
    <s v="332102200001"/>
    <x v="3"/>
    <s v="Material d'oficina"/>
    <n v="2000"/>
  </r>
  <r>
    <n v="0"/>
    <n v="33210"/>
    <s v="Biblioteca Germanes Güell"/>
    <n v="2200010"/>
    <s v="332102200010"/>
    <x v="3"/>
    <s v="Fotocòpies i impressions"/>
    <n v="1084.1600000000001"/>
  </r>
  <r>
    <n v="0"/>
    <n v="33210"/>
    <s v="Biblioteca Germanes Güell"/>
    <n v="2200101"/>
    <s v="332102200101"/>
    <x v="3"/>
    <s v="Premsa, revistes, llibres i altres publicacions"/>
    <n v="3800"/>
  </r>
  <r>
    <n v="0"/>
    <n v="33210"/>
    <s v="Biblioteca Germanes Güell"/>
    <n v="2210001"/>
    <s v="332102210001"/>
    <x v="3"/>
    <s v="Subministrament Energia Elèctrica"/>
    <n v="12000"/>
  </r>
  <r>
    <n v="0"/>
    <n v="33210"/>
    <s v="Biblioteca Germanes Güell"/>
    <n v="2210101"/>
    <s v="332102210101"/>
    <x v="3"/>
    <s v="Subministrament aigua"/>
    <n v="300"/>
  </r>
  <r>
    <n v="0"/>
    <n v="33210"/>
    <s v="Biblioteca Germanes Güell"/>
    <n v="2210301"/>
    <s v="332102210301"/>
    <x v="3"/>
    <s v="Combustible i carburants"/>
    <n v="5000"/>
  </r>
  <r>
    <n v="0"/>
    <n v="33210"/>
    <s v="Biblioteca Germanes Güell"/>
    <n v="2219905"/>
    <s v="332102219905"/>
    <x v="3"/>
    <s v="COVID Subministrament de productes"/>
    <n v="1000"/>
  </r>
  <r>
    <n v="0"/>
    <n v="33210"/>
    <s v="Biblioteca Germanes Güell"/>
    <n v="2220001"/>
    <s v="332102220001"/>
    <x v="3"/>
    <s v="Serveis de Telecomunicacions"/>
    <n v="1900"/>
  </r>
  <r>
    <n v="0"/>
    <n v="33210"/>
    <s v="Biblioteca Germanes Güell"/>
    <n v="2260101"/>
    <s v="332102260101"/>
    <x v="3"/>
    <s v="Atencions Protocol·làries"/>
    <n v="500"/>
  </r>
  <r>
    <n v="0"/>
    <n v="33210"/>
    <s v="Biblioteca Germanes Güell"/>
    <n v="2260201"/>
    <s v="332102260201"/>
    <x v="3"/>
    <s v="Publicitat i propaganda"/>
    <n v="1000"/>
  </r>
  <r>
    <n v="0"/>
    <n v="33210"/>
    <s v="Biblioteca Germanes Güell"/>
    <n v="2260901"/>
    <s v="332102260901"/>
    <x v="3"/>
    <s v="Activitats Culturals i Esportives"/>
    <n v="2000"/>
  </r>
  <r>
    <n v="0"/>
    <n v="33210"/>
    <s v="Biblioteca Germanes Güell"/>
    <n v="2302000"/>
    <s v="332102302000"/>
    <x v="3"/>
    <s v="Dietes del personal no directiu"/>
    <n v="100"/>
  </r>
  <r>
    <n v="0"/>
    <n v="33210"/>
    <s v="Biblioteca Germanes Güell"/>
    <n v="2312000"/>
    <s v="332102312000"/>
    <x v="3"/>
    <s v="Locomoció del personal no directiu"/>
    <n v="100"/>
  </r>
  <r>
    <n v="0"/>
    <n v="33210"/>
    <s v="Biblioteca Germanes Güell"/>
    <n v="6250000"/>
    <s v="332106250000"/>
    <x v="4"/>
    <s v="Mobiliari "/>
    <n v="2500"/>
  </r>
  <r>
    <n v="0"/>
    <n v="33210"/>
    <s v="Biblioteca Germanes Güell"/>
    <n v="6330005"/>
    <s v="332106330005"/>
    <x v="4"/>
    <s v="Llibres"/>
    <n v="11000"/>
  </r>
  <r>
    <n v="0"/>
    <n v="33210"/>
    <s v="Biblioteca Germanes Güell"/>
    <n v="6360000"/>
    <s v="332106360000"/>
    <x v="4"/>
    <s v="Adquisició equips informàtic"/>
    <n v="100"/>
  </r>
  <r>
    <n v="0"/>
    <n v="33220"/>
    <s v="Arxiu Comarcal"/>
    <n v="1300001"/>
    <s v="332201300001"/>
    <x v="2"/>
    <s v="Retribucions Bàsiques Personal Laboral Fix"/>
    <n v="14412"/>
  </r>
  <r>
    <n v="0"/>
    <n v="33220"/>
    <s v="Arxiu Comarcal"/>
    <n v="1300002"/>
    <s v="332201300002"/>
    <x v="2"/>
    <s v="Triennis Personal Laboral Fix"/>
    <n v="3701.9"/>
  </r>
  <r>
    <n v="0"/>
    <n v="33220"/>
    <s v="Arxiu Comarcal"/>
    <n v="1300201"/>
    <s v="332201300201"/>
    <x v="2"/>
    <s v="Complement Destí Personal Laboral Fix"/>
    <n v="6875.5"/>
  </r>
  <r>
    <n v="0"/>
    <n v="33220"/>
    <s v="Arxiu Comarcal"/>
    <n v="1300202"/>
    <s v="332201300202"/>
    <x v="2"/>
    <s v="Complement Específic Personal Laboral Fix"/>
    <n v="6342.3"/>
  </r>
  <r>
    <n v="0"/>
    <n v="33220"/>
    <s v="Arxiu Comarcal"/>
    <n v="1310005"/>
    <s v="332201310005"/>
    <x v="2"/>
    <s v="Indemnitzacions personal laboral temporal"/>
    <n v="10"/>
  </r>
  <r>
    <n v="0"/>
    <n v="33220"/>
    <s v="Arxiu Comarcal"/>
    <n v="1600001"/>
    <s v="332201600001"/>
    <x v="2"/>
    <s v="Seguretat Social"/>
    <n v="9887.7000000000007"/>
  </r>
  <r>
    <n v="0"/>
    <n v="33220"/>
    <s v="Arxiu Comarcal"/>
    <n v="2120000"/>
    <s v="332202120000"/>
    <x v="3"/>
    <s v="Manteniment Edificis i Construccions"/>
    <n v="2000"/>
  </r>
  <r>
    <n v="0"/>
    <n v="33220"/>
    <s v="Arxiu Comarcal"/>
    <n v="2130001"/>
    <s v="332202130001"/>
    <x v="3"/>
    <s v="Manteniment maquinària, instal i utillatge"/>
    <n v="350"/>
  </r>
  <r>
    <n v="0"/>
    <n v="33220"/>
    <s v="Arxiu Comarcal"/>
    <n v="2150001"/>
    <s v="332202150001"/>
    <x v="3"/>
    <s v="Manteniment mobiliari"/>
    <n v="300"/>
  </r>
  <r>
    <n v="0"/>
    <n v="33220"/>
    <s v="Arxiu Comarcal"/>
    <n v="2210001"/>
    <s v="332202210001"/>
    <x v="3"/>
    <s v="Subministrament Energia Elèctrica"/>
    <n v="4000"/>
  </r>
  <r>
    <n v="0"/>
    <n v="33220"/>
    <s v="Arxiu Comarcal"/>
    <n v="2210101"/>
    <s v="332202210101"/>
    <x v="3"/>
    <s v="Subministrament aigua"/>
    <n v="100"/>
  </r>
  <r>
    <n v="0"/>
    <n v="33220"/>
    <s v="Arxiu Comarcal"/>
    <n v="2210201"/>
    <s v="332202210201"/>
    <x v="3"/>
    <s v="Subministrament Gas"/>
    <n v="5000"/>
  </r>
  <r>
    <n v="0"/>
    <n v="33220"/>
    <s v="Arxiu Comarcal"/>
    <n v="2220001"/>
    <s v="332202220001"/>
    <x v="3"/>
    <s v="Serveis de Telecomunicacions"/>
    <n v="700"/>
  </r>
  <r>
    <n v="0"/>
    <n v="33220"/>
    <s v="Arxiu Comarcal"/>
    <n v="2260901"/>
    <s v="332202260901"/>
    <x v="3"/>
    <s v="Activitats Culturals i Esportives"/>
    <n v="2000"/>
  </r>
  <r>
    <n v="0"/>
    <n v="33220"/>
    <s v="Arxiu Comarcal"/>
    <n v="2269901"/>
    <s v="332202269901"/>
    <x v="3"/>
    <s v="Accions culturals residències Arxiu"/>
    <n v="2000"/>
  </r>
  <r>
    <n v="0"/>
    <n v="33300"/>
    <s v="Sala Marsà"/>
    <n v="2120000"/>
    <s v="333002120000"/>
    <x v="3"/>
    <s v="Manteniment Edificis i Construccions"/>
    <n v="1500"/>
  </r>
  <r>
    <n v="0"/>
    <n v="33300"/>
    <s v="Sala Marsà"/>
    <n v="2130001"/>
    <s v="333002130001"/>
    <x v="3"/>
    <s v="Manteniment maquinària, instal i utillatge"/>
    <n v="1250"/>
  </r>
  <r>
    <n v="0"/>
    <n v="33300"/>
    <s v="Sala Marsà"/>
    <n v="2150001"/>
    <s v="333002150001"/>
    <x v="3"/>
    <s v="Manteniment mobiliari"/>
    <n v="300"/>
  </r>
  <r>
    <n v="0"/>
    <n v="33300"/>
    <s v="Sala Marsà"/>
    <n v="2220001"/>
    <s v="333002220001"/>
    <x v="3"/>
    <s v="Serveis de Telecomunicacions"/>
    <n v="450"/>
  </r>
  <r>
    <n v="0"/>
    <n v="33300"/>
    <s v="Sala Marsà"/>
    <n v="2260201"/>
    <s v="333002260201"/>
    <x v="3"/>
    <s v="Publicitat i propaganda"/>
    <n v="500"/>
  </r>
  <r>
    <n v="0"/>
    <n v="33300"/>
    <s v="Sala Marsà"/>
    <n v="2269900"/>
    <s v="333002269900"/>
    <x v="3"/>
    <s v="Altres despeses diverses"/>
    <n v="3000"/>
  </r>
  <r>
    <n v="0"/>
    <n v="33300"/>
    <s v="Sala Marsà"/>
    <n v="2270101"/>
    <s v="333002270101"/>
    <x v="3"/>
    <s v="Contracte de seguretat"/>
    <n v="11100"/>
  </r>
  <r>
    <n v="0"/>
    <n v="33301"/>
    <s v="Museu Cal Trepat"/>
    <n v="1300001"/>
    <s v="333011300001"/>
    <x v="2"/>
    <s v="Retribucions Bàsiques Personal Laboral Fix"/>
    <n v="16390"/>
  </r>
  <r>
    <n v="0"/>
    <n v="33301"/>
    <s v="Museu Cal Trepat"/>
    <n v="1300002"/>
    <s v="333011300002"/>
    <x v="2"/>
    <s v="Triennis Personal Laboral Fix"/>
    <n v="3412.7"/>
  </r>
  <r>
    <n v="0"/>
    <n v="33301"/>
    <s v="Museu Cal Trepat"/>
    <n v="1300201"/>
    <s v="333011300201"/>
    <x v="2"/>
    <s v="Complement Destí Personal Laboral Fix"/>
    <n v="7972.3"/>
  </r>
  <r>
    <n v="0"/>
    <n v="33301"/>
    <s v="Museu Cal Trepat"/>
    <n v="1300202"/>
    <s v="333011300202"/>
    <x v="2"/>
    <s v="Complement Específic Personal Laboral Fix"/>
    <n v="5723.8"/>
  </r>
  <r>
    <n v="0"/>
    <n v="33301"/>
    <s v="Museu Cal Trepat"/>
    <n v="1310005"/>
    <s v="333011310005"/>
    <x v="2"/>
    <s v="Indemnitzacions personal laboral temporal"/>
    <n v="10"/>
  </r>
  <r>
    <n v="0"/>
    <n v="33301"/>
    <s v="Museu Cal Trepat"/>
    <n v="1600001"/>
    <s v="333011600001"/>
    <x v="2"/>
    <s v="Seguretat Social"/>
    <n v="10571"/>
  </r>
  <r>
    <n v="0"/>
    <n v="33301"/>
    <s v="Museu Cal Trepat"/>
    <n v="2120000"/>
    <s v="333012120000"/>
    <x v="3"/>
    <s v="Manteniment Edificis i Construccions"/>
    <n v="2000"/>
  </r>
  <r>
    <n v="0"/>
    <n v="33301"/>
    <s v="Museu Cal Trepat"/>
    <n v="2130001"/>
    <s v="333012130001"/>
    <x v="3"/>
    <s v="Manteniment maquinària, instal i utillatge"/>
    <n v="2000"/>
  </r>
  <r>
    <n v="0"/>
    <n v="33301"/>
    <s v="Museu Cal Trepat"/>
    <n v="2150001"/>
    <s v="333012150001"/>
    <x v="3"/>
    <s v="Manteniment mobiliari"/>
    <n v="750"/>
  </r>
  <r>
    <n v="0"/>
    <n v="33301"/>
    <s v="Museu Cal Trepat"/>
    <n v="2160001"/>
    <s v="333012160001"/>
    <x v="3"/>
    <s v="Manteniment Equips Informàtics"/>
    <n v="100"/>
  </r>
  <r>
    <n v="0"/>
    <n v="33301"/>
    <s v="Museu Cal Trepat"/>
    <n v="2160002"/>
    <s v="333012160002"/>
    <x v="3"/>
    <s v="Compra de petit material informàtic"/>
    <n v="100"/>
  </r>
  <r>
    <n v="0"/>
    <n v="33301"/>
    <s v="Museu Cal Trepat"/>
    <n v="2200001"/>
    <s v="333012200001"/>
    <x v="3"/>
    <s v="Material d'oficina"/>
    <n v="750"/>
  </r>
  <r>
    <n v="0"/>
    <n v="33301"/>
    <s v="Museu Cal Trepat"/>
    <n v="2200101"/>
    <s v="333012200101"/>
    <x v="3"/>
    <s v="Premsa, revistes, llibres i altres publicacions"/>
    <n v="1000"/>
  </r>
  <r>
    <n v="0"/>
    <n v="33301"/>
    <s v="Museu Cal Trepat"/>
    <n v="2210001"/>
    <s v="333012210001"/>
    <x v="3"/>
    <s v="Subministrament Energia Elèctrica"/>
    <n v="10000"/>
  </r>
  <r>
    <n v="0"/>
    <n v="33301"/>
    <s v="Museu Cal Trepat"/>
    <n v="2210101"/>
    <s v="333012210101"/>
    <x v="3"/>
    <s v="Subministrament aigua"/>
    <n v="100"/>
  </r>
  <r>
    <n v="0"/>
    <n v="33301"/>
    <s v="Museu Cal Trepat"/>
    <n v="2220001"/>
    <s v="333012220001"/>
    <x v="3"/>
    <s v="Serveis de Telecomunicacions"/>
    <n v="500"/>
  </r>
  <r>
    <n v="0"/>
    <n v="33301"/>
    <s v="Museu Cal Trepat"/>
    <n v="2220101"/>
    <s v="333012220101"/>
    <x v="3"/>
    <s v="Despeses Postals"/>
    <n v="300"/>
  </r>
  <r>
    <n v="0"/>
    <n v="33301"/>
    <s v="Museu cal Trepat"/>
    <n v="2220301"/>
    <s v="333012220301"/>
    <x v="3"/>
    <s v="Manteniment Web"/>
    <n v="500"/>
  </r>
  <r>
    <n v="0"/>
    <n v="33301"/>
    <s v="Museu Cal Trepat"/>
    <n v="2222200"/>
    <s v="333012222200"/>
    <x v="3"/>
    <s v="Web nova museutrepat.cat"/>
    <n v="1500"/>
  </r>
  <r>
    <n v="0"/>
    <n v="33301"/>
    <s v="Museu Cal Trepat"/>
    <n v="2230001"/>
    <s v="333012230001"/>
    <x v="3"/>
    <s v="Serveis de Transports"/>
    <n v="200"/>
  </r>
  <r>
    <n v="0"/>
    <n v="33301"/>
    <s v="Museu Cal Trepat"/>
    <n v="2260101"/>
    <s v="333012260101"/>
    <x v="3"/>
    <s v="Atencions Protocol·làries"/>
    <n v="750"/>
  </r>
  <r>
    <n v="0"/>
    <n v="33301"/>
    <s v="Museu Cal Trepat"/>
    <n v="2260201"/>
    <s v="333012260201"/>
    <x v="3"/>
    <s v="Publicitat i propaganda"/>
    <n v="3000"/>
  </r>
  <r>
    <n v="0"/>
    <n v="33301"/>
    <s v="Museu Cal Trepat"/>
    <n v="2260601"/>
    <s v="333012260601"/>
    <x v="3"/>
    <s v="Tallers, conferències i cursos"/>
    <n v="3000"/>
  </r>
  <r>
    <n v="0"/>
    <n v="33301"/>
    <s v="Museu Cal Trepat"/>
    <n v="2260902"/>
    <s v="333012260902"/>
    <x v="3"/>
    <s v="Projecte Mctrepat "/>
    <n v="5000"/>
  </r>
  <r>
    <n v="0"/>
    <n v="33301"/>
    <s v="Museu Cal Trepat"/>
    <n v="2269900"/>
    <s v="333012269900"/>
    <x v="3"/>
    <s v="Altres despeses diverses"/>
    <n v="500"/>
  </r>
  <r>
    <n v="0"/>
    <n v="33301"/>
    <s v="Museu Cal Trepat"/>
    <n v="2270101"/>
    <s v="333012270101"/>
    <x v="3"/>
    <s v="Contracte de seguretat"/>
    <n v="3400"/>
  </r>
  <r>
    <n v="0"/>
    <n v="33301"/>
    <s v="Museu Cal Trepat"/>
    <n v="2270600"/>
    <s v="333012270600"/>
    <x v="3"/>
    <s v="Estudis i Treballs Tècnics"/>
    <n v="5000"/>
  </r>
  <r>
    <n v="0"/>
    <n v="33301"/>
    <s v="Museu Cal Trepat"/>
    <n v="2279931"/>
    <s v="333012279931"/>
    <x v="3"/>
    <s v="Projecte Embarrat"/>
    <n v="15000"/>
  </r>
  <r>
    <n v="0"/>
    <n v="33301"/>
    <s v="Museu Cal Trepat"/>
    <n v="2279958"/>
    <s v="333012279958"/>
    <x v="3"/>
    <s v="Filmacions Cal Trepat"/>
    <n v="750"/>
  </r>
  <r>
    <n v="0"/>
    <n v="33301"/>
    <s v="Museu Cal Trepat"/>
    <n v="2302000"/>
    <s v="333012302000"/>
    <x v="3"/>
    <s v="Dietes del personal no directiu"/>
    <n v="50"/>
  </r>
  <r>
    <n v="0"/>
    <n v="33301"/>
    <s v="Museu Cal Trepat"/>
    <n v="2312000"/>
    <s v="333012312000"/>
    <x v="3"/>
    <s v="Locomoció del personal no directiu"/>
    <n v="50"/>
  </r>
  <r>
    <n v="0"/>
    <n v="33301"/>
    <s v="Museu Cal Trepat"/>
    <n v="6250000"/>
    <s v="333016250000"/>
    <x v="4"/>
    <s v="Mobiliari "/>
    <n v="0"/>
  </r>
  <r>
    <n v="0"/>
    <n v="33301"/>
    <s v="Museu Cal Trepat"/>
    <n v="6330000"/>
    <s v="333016330000"/>
    <x v="4"/>
    <s v="Maquinària, instal·lacions tècniques i utillatge"/>
    <n v="500"/>
  </r>
  <r>
    <n v="0"/>
    <n v="33301"/>
    <s v="Museu Cal Trepat"/>
    <n v="6350000"/>
    <s v="333016350000"/>
    <x v="4"/>
    <s v="Mobiliari"/>
    <n v="750"/>
  </r>
  <r>
    <n v="0"/>
    <n v="33301"/>
    <s v="Museu Cal Trepat"/>
    <n v="6350003"/>
    <s v="333016350003"/>
    <x v="4"/>
    <s v="Restauració i conservació mobiliari cal Trepat"/>
    <n v="2000"/>
  </r>
  <r>
    <n v="0"/>
    <n v="33301"/>
    <s v="Museu Cal Trepat"/>
    <n v="6360000"/>
    <s v="333016360000"/>
    <x v="4"/>
    <s v="Adquisició equips informàtic"/>
    <n v="100"/>
  </r>
  <r>
    <n v="0"/>
    <n v="33301"/>
    <s v="Museu Cal Trepat"/>
    <n v="6410001"/>
    <s v="333016410001"/>
    <x v="4"/>
    <s v="Programari informàtic"/>
    <n v="4000"/>
  </r>
  <r>
    <n v="0"/>
    <n v="33302"/>
    <s v="Museu Tàrrega Urgell"/>
    <n v="1200301"/>
    <s v="333021200301"/>
    <x v="2"/>
    <s v="Sous Grup C1"/>
    <n v="11038"/>
  </r>
  <r>
    <n v="0"/>
    <n v="33302"/>
    <s v="Museu Tàrrega Urgell"/>
    <n v="1210001"/>
    <s v="333021210001"/>
    <x v="2"/>
    <s v="Complement Destí Personal Funcionari"/>
    <n v="6173.6"/>
  </r>
  <r>
    <n v="0"/>
    <n v="33302"/>
    <s v="Museu Tàrrega Urgell"/>
    <n v="1210101"/>
    <s v="333021210101"/>
    <x v="2"/>
    <s v="Complement Específic Personal Funcionari"/>
    <n v="5723.8"/>
  </r>
  <r>
    <n v="0"/>
    <n v="33302"/>
    <s v="Museu Tàrrega Urgell"/>
    <n v="1300001"/>
    <s v="333021300001"/>
    <x v="2"/>
    <s v="Retribucions Bàsiques Personal Laboral Fix"/>
    <n v="49171"/>
  </r>
  <r>
    <n v="0"/>
    <n v="33302"/>
    <s v="Museu Tàrrega Urgell"/>
    <n v="1300002"/>
    <s v="333021300002"/>
    <x v="2"/>
    <s v="Triennis Personal Laboral Fix"/>
    <n v="17136"/>
  </r>
  <r>
    <n v="0"/>
    <n v="33302"/>
    <s v="Museu Tàrrega Urgell"/>
    <n v="1300201"/>
    <s v="333021300201"/>
    <x v="2"/>
    <s v="Complement Destí Personal Laboral Fix"/>
    <n v="25059"/>
  </r>
  <r>
    <n v="0"/>
    <n v="33302"/>
    <s v="Museu Tàrrega Urgell"/>
    <n v="1300202"/>
    <s v="333021300202"/>
    <x v="2"/>
    <s v="Complement Específic Personal Laboral Fix"/>
    <n v="19491"/>
  </r>
  <r>
    <n v="0"/>
    <n v="33302"/>
    <s v="Museu Tàrrega Urgell"/>
    <n v="1310001"/>
    <s v="333021310001"/>
    <x v="2"/>
    <s v="Retribucions Bàsiques Personal Laboral Temp"/>
    <n v="2668.45"/>
  </r>
  <r>
    <n v="0"/>
    <n v="33302"/>
    <s v="Museu Tàrrega Urgell"/>
    <n v="1310003"/>
    <s v="333021310003"/>
    <x v="2"/>
    <s v="Complement Destí Personal Laboral Temporal"/>
    <n v="1281.29"/>
  </r>
  <r>
    <n v="0"/>
    <n v="33302"/>
    <s v="Museu Tàrrega Urgell"/>
    <n v="1310004"/>
    <s v="333021310004"/>
    <x v="2"/>
    <s v="Complement Específic Personal Laboral Temp"/>
    <n v="919.89"/>
  </r>
  <r>
    <n v="0"/>
    <n v="33302"/>
    <s v="Museu Tàrrega Urgell"/>
    <n v="1310005"/>
    <s v="333021310005"/>
    <x v="2"/>
    <s v="Indemnitzacions personal laboral temporal"/>
    <n v="10"/>
  </r>
  <r>
    <n v="0"/>
    <n v="33302"/>
    <s v="Museu Tàrrega Urgell"/>
    <n v="1600001"/>
    <s v="333021600001"/>
    <x v="2"/>
    <s v="Seguretat Social"/>
    <n v="43993.2"/>
  </r>
  <r>
    <n v="0"/>
    <n v="33302"/>
    <s v="Museu Tàrrega Urgell"/>
    <n v="2060001"/>
    <s v="333022060001"/>
    <x v="3"/>
    <s v="Arrendament equips informàtic"/>
    <n v="300"/>
  </r>
  <r>
    <n v="0"/>
    <n v="33302"/>
    <s v="Museu Tàrrega Urgell"/>
    <n v="2120000"/>
    <s v="333022120000"/>
    <x v="3"/>
    <s v="Manteniment Edificis i Construccions"/>
    <n v="2500"/>
  </r>
  <r>
    <n v="0"/>
    <n v="33302"/>
    <s v="Museu Tàrrega Urgell"/>
    <n v="2130001"/>
    <s v="333022130001"/>
    <x v="3"/>
    <s v="Manteniment maquinària, instal i utillatge"/>
    <n v="2000"/>
  </r>
  <r>
    <n v="0"/>
    <n v="33302"/>
    <s v="Museu Tàrrega Urgell"/>
    <n v="2150001"/>
    <s v="333022150001"/>
    <x v="3"/>
    <s v="Manteniment mobiliari"/>
    <n v="1000"/>
  </r>
  <r>
    <n v="0"/>
    <n v="33302"/>
    <s v="Museu Tàrrega Urgell"/>
    <n v="2160001"/>
    <s v="333022160001"/>
    <x v="3"/>
    <s v="Manteniment Equips Informàtics"/>
    <n v="1936"/>
  </r>
  <r>
    <n v="0"/>
    <n v="33302"/>
    <s v="Museu Tàrrega Urgell"/>
    <n v="2200001"/>
    <s v="333022200001"/>
    <x v="3"/>
    <s v="Material d'oficina"/>
    <n v="1500"/>
  </r>
  <r>
    <n v="0"/>
    <n v="33302"/>
    <s v="Museu Tàrrega Urgell"/>
    <n v="2200010"/>
    <s v="333022200010"/>
    <x v="3"/>
    <s v="Fotocòpies i impressions"/>
    <n v="350"/>
  </r>
  <r>
    <n v="0"/>
    <n v="33302"/>
    <s v="Museu Tàrrega Urgell"/>
    <n v="2200101"/>
    <s v="333022200101"/>
    <x v="3"/>
    <s v="Premsa, revistes, llibres i altres publicacions"/>
    <n v="800"/>
  </r>
  <r>
    <n v="0"/>
    <n v="33302"/>
    <s v="Museu Tàrrega Urgell"/>
    <n v="2210001"/>
    <s v="333022210001"/>
    <x v="3"/>
    <s v="Subministrament Energia Elèctrica"/>
    <n v="10000"/>
  </r>
  <r>
    <n v="0"/>
    <n v="33302"/>
    <s v="Museu Tàrrega Urgell"/>
    <n v="2210101"/>
    <s v="333022210101"/>
    <x v="3"/>
    <s v="Subministrament aigua"/>
    <n v="200"/>
  </r>
  <r>
    <n v="0"/>
    <n v="33302"/>
    <s v="Museu Tàrrega Urgell"/>
    <n v="2210201"/>
    <s v="333022210201"/>
    <x v="3"/>
    <s v="Subministrament Gas"/>
    <n v="6500"/>
  </r>
  <r>
    <n v="0"/>
    <n v="33302"/>
    <s v="Museu Tàrrega Urgell"/>
    <n v="2219905"/>
    <s v="333022219905"/>
    <x v="3"/>
    <s v="COVID Subministrament de productes"/>
    <n v="50"/>
  </r>
  <r>
    <n v="0"/>
    <n v="33302"/>
    <s v="Museu Tàrrega Urgell"/>
    <n v="2220001"/>
    <s v="333022220001"/>
    <x v="3"/>
    <s v="Serveis de Telecomunicacions"/>
    <n v="900"/>
  </r>
  <r>
    <n v="0"/>
    <n v="33302"/>
    <s v="Museu Tàrrega Urgell"/>
    <n v="2220101"/>
    <s v="333022220101"/>
    <x v="3"/>
    <s v="Despeses Postals"/>
    <n v="800"/>
  </r>
  <r>
    <n v="0"/>
    <n v="33302"/>
    <s v="Museu Tàrrega Urgell"/>
    <n v="2220301"/>
    <s v="333022220301"/>
    <x v="3"/>
    <s v="Manteniment web"/>
    <n v="2000"/>
  </r>
  <r>
    <n v="0"/>
    <n v="33302"/>
    <s v="Museu Tàrrega Urgell"/>
    <n v="2230001"/>
    <s v="333022230001"/>
    <x v="3"/>
    <s v="Serveis de Transports"/>
    <n v="500"/>
  </r>
  <r>
    <n v="0"/>
    <n v="33302"/>
    <s v="Museu Tàrrega Urgell"/>
    <n v="2250100"/>
    <s v="333022250100"/>
    <x v="3"/>
    <s v="Tributs de les comunitats autònomes"/>
    <n v="150"/>
  </r>
  <r>
    <n v="0"/>
    <n v="33302"/>
    <s v="Museu Tàrrega Urgell"/>
    <n v="2260101"/>
    <s v="333022260101"/>
    <x v="3"/>
    <s v="Atencions Protocol·làries"/>
    <n v="800"/>
  </r>
  <r>
    <n v="0"/>
    <n v="33302"/>
    <s v="Museu Tàrrega Urgell"/>
    <n v="2260201"/>
    <s v="333022260201"/>
    <x v="3"/>
    <s v="Publicitat i propaganda"/>
    <n v="3000"/>
  </r>
  <r>
    <n v="0"/>
    <n v="33302"/>
    <s v="Museu Tàrrega Urgell"/>
    <n v="2260601"/>
    <s v="333022260601"/>
    <x v="3"/>
    <s v="Tallers, conferències i cursos"/>
    <n v="3000"/>
  </r>
  <r>
    <n v="0"/>
    <n v="33302"/>
    <s v="Museu Tàrrega Urgell"/>
    <n v="2260603"/>
    <s v="333022260603"/>
    <x v="3"/>
    <s v="Exposicions temporals "/>
    <n v="5000"/>
  </r>
  <r>
    <n v="0"/>
    <n v="33302"/>
    <s v="Museu Tàrrega Urgell"/>
    <n v="2260604"/>
    <s v="333022260604"/>
    <x v="3"/>
    <s v="Exposicions permanents"/>
    <n v="1000"/>
  </r>
  <r>
    <n v="0"/>
    <n v="33302"/>
    <s v="Museu Tàrrega Urgell"/>
    <n v="2270101"/>
    <s v="333022270101"/>
    <x v="3"/>
    <s v="Contracte de seguretat"/>
    <n v="18000"/>
  </r>
  <r>
    <n v="0"/>
    <n v="33302"/>
    <s v="Museu Tàrrega Urgell"/>
    <n v="2270600"/>
    <s v="333022270600"/>
    <x v="3"/>
    <s v="Estudis i Treballs Tècnics"/>
    <n v="7000"/>
  </r>
  <r>
    <n v="0"/>
    <n v="33302"/>
    <s v="Museu Tàrrega Urgell"/>
    <n v="2270607"/>
    <s v="333022270607"/>
    <x v="3"/>
    <s v="Intervencions arqueològiques generals"/>
    <n v="4000"/>
  </r>
  <r>
    <n v="0"/>
    <n v="33302"/>
    <s v="Museu Tàrrega Urgell"/>
    <n v="2279936"/>
    <s v="333022279936"/>
    <x v="3"/>
    <s v="Restauració i conservació "/>
    <n v="4000"/>
  </r>
  <r>
    <n v="0"/>
    <n v="33302"/>
    <s v="Museu Tàrrega Urgell"/>
    <n v="2302000"/>
    <s v="333022302000"/>
    <x v="3"/>
    <s v="Dietes del personal no directiu"/>
    <n v="50"/>
  </r>
  <r>
    <n v="0"/>
    <n v="33302"/>
    <s v="Museu Tàrrega Urgell"/>
    <n v="2312000"/>
    <s v="333022312000"/>
    <x v="3"/>
    <s v="Locomoció del personal no directiu"/>
    <n v="296"/>
  </r>
  <r>
    <n v="0"/>
    <n v="33302"/>
    <s v="Museu Tàrrega Urgell"/>
    <n v="2400000"/>
    <s v="333022400000"/>
    <x v="3"/>
    <s v="Edició de llibres i catàlegs"/>
    <n v="1000"/>
  </r>
  <r>
    <n v="0"/>
    <n v="33302"/>
    <s v="Museu Tàrrega Urgell"/>
    <n v="2400001"/>
    <s v="333022400001"/>
    <x v="3"/>
    <s v="Revista URTX 31 "/>
    <n v="8000"/>
  </r>
  <r>
    <n v="0"/>
    <n v="33302"/>
    <s v="Museu Tàrrega Urgell"/>
    <n v="6220000"/>
    <s v="333026220000"/>
    <x v="4"/>
    <s v="Adquisició casa Cal Calçada"/>
    <n v="50000"/>
  </r>
  <r>
    <n v="0"/>
    <n v="33302"/>
    <s v="Museu Tàrrega Urgell"/>
    <n v="6330001"/>
    <s v="333026330001"/>
    <x v="4"/>
    <s v="Inversió il·luminació "/>
    <n v="5000"/>
  </r>
  <r>
    <n v="0"/>
    <n v="33302"/>
    <s v="Museu Tàrrega Urgell"/>
    <n v="6350000"/>
    <s v="333026350000"/>
    <x v="4"/>
    <s v="Mobiliari"/>
    <n v="2000"/>
  </r>
  <r>
    <n v="0"/>
    <n v="33302"/>
    <s v="Museu Tàrrega Urgell"/>
    <n v="6360000"/>
    <s v="333026360000"/>
    <x v="4"/>
    <s v="Adquisició equips informàtic"/>
    <n v="1500"/>
  </r>
  <r>
    <n v="0"/>
    <n v="33302"/>
    <s v="Museu Tàrrega Urgell"/>
    <n v="6410001"/>
    <s v="333026410001"/>
    <x v="4"/>
    <s v="Programari informàtic"/>
    <n v="4000"/>
  </r>
  <r>
    <n v="0"/>
    <n v="33400"/>
    <s v="Promoció cultural"/>
    <n v="2279904"/>
    <s v="334002279904"/>
    <x v="3"/>
    <s v="Amics de la sardana. Concurs de sardanes"/>
    <n v="2500"/>
  </r>
  <r>
    <n v="0"/>
    <n v="33400"/>
    <s v="Promoció cultural"/>
    <n v="2279905"/>
    <s v="334002279905"/>
    <x v="3"/>
    <s v="Associació Sant Antoni. Festa dels Tres Tombs."/>
    <n v="5000"/>
  </r>
  <r>
    <n v="0"/>
    <n v="33400"/>
    <s v="Promoció cultural"/>
    <n v="2279909"/>
    <s v="334002279909"/>
    <x v="3"/>
    <s v="Fal·lera Gegantera"/>
    <n v="8500"/>
  </r>
  <r>
    <n v="0"/>
    <n v="33400"/>
    <s v="Promoció cultural"/>
    <n v="2279910"/>
    <s v="334002279910"/>
    <x v="3"/>
    <s v="Cobla Tàrrega"/>
    <n v="5400"/>
  </r>
  <r>
    <n v="0"/>
    <n v="33400"/>
    <s v="Promoció cultural"/>
    <n v="2279911"/>
    <s v="334002279911"/>
    <x v="3"/>
    <s v="Ramon Carnicer"/>
    <n v="2350"/>
  </r>
  <r>
    <n v="0"/>
    <n v="33400"/>
    <s v="Promoció cultural"/>
    <n v="2279912"/>
    <s v="334002279912"/>
    <x v="3"/>
    <s v="Coral Frescor"/>
    <n v="150"/>
  </r>
  <r>
    <n v="0"/>
    <n v="33400"/>
    <s v="Promoció cultural"/>
    <n v="2279917"/>
    <s v="334002279917"/>
    <x v="3"/>
    <s v="Coral Polifònica de l'Urgell "/>
    <n v="750"/>
  </r>
  <r>
    <n v="0"/>
    <n v="33400"/>
    <s v="Promoció cultural"/>
    <n v="2279937"/>
    <s v="334002279937"/>
    <x v="3"/>
    <s v="Associació amics de l'orgue"/>
    <n v="1500"/>
  </r>
  <r>
    <n v="0"/>
    <n v="33400"/>
    <s v="Promoció cultural"/>
    <n v="4800004"/>
    <s v="334004800004"/>
    <x v="5"/>
    <s v="Subv. Guixanet GamVerrada"/>
    <n v="1500"/>
  </r>
  <r>
    <n v="0"/>
    <n v="33400"/>
    <s v="Promoció cultural"/>
    <n v="4800008"/>
    <s v="334004800008"/>
    <x v="5"/>
    <s v="Subv. Orfeó Nova Tàrrega. Cicle coral."/>
    <n v="1260"/>
  </r>
  <r>
    <n v="0"/>
    <n v="33400"/>
    <s v="Promoció cultural"/>
    <n v="4800009"/>
    <s v="334004800009"/>
    <x v="5"/>
    <s v="Subv. Circuit urgellenc. Cine Club La Lloca, Cinema infantil i Òpera en alta definició."/>
    <n v="3000"/>
  </r>
  <r>
    <n v="0"/>
    <n v="33400"/>
    <s v="Promoció cultural"/>
    <n v="4800010"/>
    <s v="334004800010"/>
    <x v="5"/>
    <s v="Subv. Guixanet. Activitats ordinàries 2022"/>
    <n v="9520"/>
  </r>
  <r>
    <n v="0"/>
    <n v="33400"/>
    <s v="Promoció cultural"/>
    <n v="4800013"/>
    <s v="334004800013"/>
    <x v="5"/>
    <s v="Subv. Pares Carmelites. Festes del barri del Carme."/>
    <n v="1360"/>
  </r>
  <r>
    <n v="0"/>
    <n v="33400"/>
    <s v="Promoció cultural"/>
    <n v="4800014"/>
    <s v="334004800014"/>
    <x v="5"/>
    <s v="Subv. Galacticat. Festival Galacticat."/>
    <n v="5000"/>
  </r>
  <r>
    <n v="0"/>
    <n v="33400"/>
    <s v="Promoció cultural"/>
    <n v="2260901"/>
    <s v="334002260901"/>
    <x v="3"/>
    <s v="Agenta. Sant Joan."/>
    <n v="6000"/>
  </r>
  <r>
    <n v="0"/>
    <n v="33400"/>
    <s v="Promoció cultural"/>
    <n v="4800018"/>
    <s v="334004800018"/>
    <x v="5"/>
    <s v="Subv. Amics de l'arbre. Aplec de Sant Eloi."/>
    <n v="600"/>
  </r>
  <r>
    <n v="0"/>
    <n v="33400"/>
    <s v="Promoció cultural"/>
    <n v="4800019"/>
    <s v="334004800019"/>
    <x v="5"/>
    <s v="Subv. Centre cultural Culturàlia"/>
    <n v="4500"/>
  </r>
  <r>
    <n v="0"/>
    <n v="33400"/>
    <s v="Promoció cultural"/>
    <n v="4800080"/>
    <s v="334004800080"/>
    <x v="5"/>
    <s v="Subv. La Xarxa. Teatre infantil La Xarxa."/>
    <n v="3500"/>
  </r>
  <r>
    <n v="0"/>
    <n v="33400"/>
    <s v="Promoció cultural"/>
    <n v="4800083"/>
    <s v="334004800083"/>
    <x v="5"/>
    <s v="Subv. Teatre Ateneu. Activitats."/>
    <n v="20000"/>
  </r>
  <r>
    <n v="0"/>
    <n v="33400"/>
    <s v="Promoció cultural"/>
    <n v="4800085"/>
    <s v="334004800085"/>
    <x v="5"/>
    <s v="Subv. Grup de teatre Bat. Concurs de teatre."/>
    <n v="6000"/>
  </r>
  <r>
    <n v="0"/>
    <n v="33400"/>
    <s v="Promoció cultural"/>
    <n v="4800086"/>
    <s v="334004800086"/>
    <x v="5"/>
    <s v="Subv. Paupaterres. Festival Paupaterres."/>
    <n v="19000"/>
  </r>
  <r>
    <n v="0"/>
    <n v="33400"/>
    <s v="Promoció cultural"/>
    <n v="4800100"/>
    <s v="334004800100"/>
    <x v="5"/>
    <s v="Subv. Agenta. Correllengua. "/>
    <n v="4000"/>
  </r>
  <r>
    <n v="0"/>
    <n v="33400"/>
    <s v="Promoció cultural"/>
    <n v="4800101"/>
    <s v="334004800101"/>
    <x v="5"/>
    <s v="Subv. Centre cultural. Revista."/>
    <n v="2500"/>
  </r>
  <r>
    <n v="0"/>
    <n v="33400"/>
    <s v="Promoció cultural"/>
    <n v="4800102"/>
    <s v="334004800102"/>
    <x v="5"/>
    <s v="Subv. Agrat. Closcamoll."/>
    <n v="5000"/>
  </r>
  <r>
    <n v="0"/>
    <n v="33400"/>
    <s v="Promoció cultural"/>
    <n v="4800104"/>
    <s v="334004800104"/>
    <x v="5"/>
    <s v="Subv. Ass. Alba. Festes Estiu."/>
    <n v="500"/>
  </r>
  <r>
    <n v="0"/>
    <n v="33400"/>
    <s v="Promoció cultural"/>
    <n v="2260913"/>
    <s v="334002260913"/>
    <x v="3"/>
    <s v="Agrat. Concert festa major."/>
    <n v="600"/>
  </r>
  <r>
    <n v="0"/>
    <n v="33400"/>
    <s v="Promoció cultural"/>
    <n v="4800107"/>
    <s v="334004800107"/>
    <x v="5"/>
    <s v="Beca Joaquim Capdevila"/>
    <n v="3000"/>
  </r>
  <r>
    <n v="0"/>
    <n v="33400"/>
    <s v="Promoció cultural"/>
    <n v="4800110"/>
    <s v="334004800110"/>
    <x v="5"/>
    <s v="Subv. Agrat. Memefest."/>
    <n v="5000"/>
  </r>
  <r>
    <n v="0"/>
    <n v="33400"/>
    <s v="Promoció cultural"/>
    <n v="7800004"/>
    <s v="334007800004"/>
    <x v="6"/>
    <s v="Subv. Teatre Ateneu. Obres."/>
    <n v="14500"/>
  </r>
  <r>
    <n v="0"/>
    <n v="33400"/>
    <s v="Promoció cultural"/>
    <n v="7800008"/>
    <s v="334007800008"/>
    <x v="6"/>
    <s v="Subv. Teatre Ateneu. Legalització del treatre"/>
    <n v="8700"/>
  </r>
  <r>
    <n v="0"/>
    <n v="33401"/>
    <s v="Teatre Ateneu"/>
    <n v="1300001"/>
    <s v="334011300001"/>
    <x v="2"/>
    <s v="Retribucions Bàsiques Personal Laboral Fix"/>
    <n v="20213"/>
  </r>
  <r>
    <n v="0"/>
    <n v="33401"/>
    <s v="Teatre Ateneu"/>
    <n v="1300002"/>
    <s v="334011300002"/>
    <x v="2"/>
    <s v="Triennis Personal Laboral Fix"/>
    <n v="2251.1"/>
  </r>
  <r>
    <n v="0"/>
    <n v="33401"/>
    <s v="Teatre Ateneu"/>
    <n v="1300101"/>
    <s v="334011300101"/>
    <x v="2"/>
    <s v="Hores Extres Personal Laboral Fix"/>
    <n v="200"/>
  </r>
  <r>
    <n v="0"/>
    <n v="33401"/>
    <s v="Teatre Ateneu"/>
    <n v="1300201"/>
    <s v="334011300201"/>
    <x v="2"/>
    <s v="Complement Destí Personal Laboral Fix"/>
    <n v="12347"/>
  </r>
  <r>
    <n v="0"/>
    <n v="33401"/>
    <s v="Teatre Ateneu"/>
    <n v="1300202"/>
    <s v="334011300202"/>
    <x v="2"/>
    <s v="Complement Específic Personal Laboral Fix"/>
    <n v="23187"/>
  </r>
  <r>
    <n v="0"/>
    <n v="33401"/>
    <s v="Teatre Ateneu"/>
    <n v="1310005"/>
    <s v="334011310005"/>
    <x v="2"/>
    <s v="Indemnitzacions personal laboral temporal"/>
    <n v="10"/>
  </r>
  <r>
    <n v="0"/>
    <n v="33401"/>
    <s v="Teatre Ateneu"/>
    <n v="1600001"/>
    <s v="334011600001"/>
    <x v="2"/>
    <s v="Seguretat Social"/>
    <n v="18300"/>
  </r>
  <r>
    <n v="0"/>
    <n v="33401"/>
    <s v="Teatre Ateneu"/>
    <n v="2090002"/>
    <s v="334012090002"/>
    <x v="3"/>
    <s v="Drets d'Autors"/>
    <n v="2000"/>
  </r>
  <r>
    <n v="0"/>
    <n v="33401"/>
    <s v="Teatre Ateneu"/>
    <n v="2120000"/>
    <s v="334012120000"/>
    <x v="3"/>
    <s v="Manteniment Edificis i Construccions"/>
    <n v="1750"/>
  </r>
  <r>
    <n v="0"/>
    <n v="33401"/>
    <s v="Teatre Ateneu"/>
    <n v="2130001"/>
    <s v="334012130001"/>
    <x v="3"/>
    <s v="Manteniment maquinària, instal i utillatge"/>
    <n v="3000"/>
  </r>
  <r>
    <n v="0"/>
    <n v="33401"/>
    <s v="Teatre Ateneu"/>
    <n v="2210001"/>
    <s v="334012210001"/>
    <x v="3"/>
    <s v="Subministrament Energia Elèctrica"/>
    <n v="7000"/>
  </r>
  <r>
    <n v="0"/>
    <n v="33401"/>
    <s v="Teatre Ateneu"/>
    <n v="2210101"/>
    <s v="334012210101"/>
    <x v="3"/>
    <s v="Subministrament aigua"/>
    <n v="300"/>
  </r>
  <r>
    <n v="0"/>
    <n v="33401"/>
    <s v="Teatre Ateneu"/>
    <n v="2210301"/>
    <s v="334012210301"/>
    <x v="3"/>
    <s v="Combustible i carburants"/>
    <n v="6000"/>
  </r>
  <r>
    <n v="0"/>
    <n v="33401"/>
    <s v="Teatre Ateneu"/>
    <n v="2219905"/>
    <s v="334012219905"/>
    <x v="3"/>
    <s v="COVID Subministrament de productes"/>
    <n v="300"/>
  </r>
  <r>
    <n v="0"/>
    <n v="33401"/>
    <s v="Teatre Ateneu"/>
    <n v="2220001"/>
    <s v="334012220001"/>
    <x v="3"/>
    <s v="Serveis de Telecomunicacions"/>
    <n v="600"/>
  </r>
  <r>
    <n v="0"/>
    <n v="33401"/>
    <s v="Teatre Ateneu"/>
    <n v="2260901"/>
    <s v="334012260901"/>
    <x v="3"/>
    <s v="Activitats Culturals i Esportives"/>
    <n v="39000"/>
  </r>
  <r>
    <n v="0"/>
    <n v="33401"/>
    <s v="Teatre Ateneu"/>
    <n v="2279959"/>
    <s v="334012279959"/>
    <x v="3"/>
    <s v="Ticketing"/>
    <n v="2000"/>
  </r>
  <r>
    <n v="0"/>
    <n v="33401"/>
    <s v="Teatre Ateneu"/>
    <n v="2312000"/>
    <s v="334012312000"/>
    <x v="3"/>
    <s v="Locomoció del personal no directiu"/>
    <n v="100"/>
  </r>
  <r>
    <n v="0"/>
    <n v="33401"/>
    <s v="Teatre Ateneu"/>
    <n v="6230000"/>
    <s v="334016230000"/>
    <x v="4"/>
    <s v="Inversió nova de maquinària, instal·lacions tècniques i utillatge"/>
    <n v="8000"/>
  </r>
  <r>
    <n v="0"/>
    <n v="33402"/>
    <s v="Fira del Teatre"/>
    <n v="1510002"/>
    <s v="334021510002"/>
    <x v="2"/>
    <s v="Hores Extres Personal Laboral Temporal"/>
    <n v="27000"/>
  </r>
  <r>
    <n v="0"/>
    <n v="33402"/>
    <s v="Fira del Teatre"/>
    <n v="4490001"/>
    <s v="334024490001"/>
    <x v="5"/>
    <s v="Aportació EPEL Fira del Teatre"/>
    <n v="172000"/>
  </r>
  <r>
    <n v="0"/>
    <n v="33402"/>
    <s v="Fira del Teatre"/>
    <n v="4490002"/>
    <s v="334024490002"/>
    <x v="5"/>
    <s v="Aportació OVP Fira del Teatre"/>
    <n v="40000"/>
  </r>
  <r>
    <n v="0"/>
    <n v="33403"/>
    <s v="Memòria històrica"/>
    <n v="2260101"/>
    <s v="334032260101"/>
    <x v="3"/>
    <s v="Atencions Protocol·làries"/>
    <n v="1000"/>
  </r>
  <r>
    <n v="0"/>
    <n v="33403"/>
    <s v="Memòria històrica"/>
    <n v="2270600"/>
    <s v="334032270600"/>
    <x v="3"/>
    <s v="Estudis i Treballs Tècnics"/>
    <n v="1500"/>
  </r>
  <r>
    <n v="0"/>
    <n v="33600"/>
    <s v="Arqueologia i Patrimoni"/>
    <n v="6190022"/>
    <s v="336006190022"/>
    <x v="4"/>
    <s v="Torreons Sant Eloi (Fase 2)"/>
    <n v="50000"/>
  </r>
  <r>
    <n v="0"/>
    <n v="33600"/>
    <s v="Arqueologia i Patrimoni"/>
    <n v="7610025"/>
    <s v="336007610025"/>
    <x v="6"/>
    <s v="FEDER Camí de Sant Jaume - Xarxa pel patrimoni"/>
    <n v="30651.23"/>
  </r>
  <r>
    <n v="0"/>
    <n v="33600"/>
    <s v="Arqueologia i Patrimoni"/>
    <n v="7610026"/>
    <s v="336007610026"/>
    <x v="6"/>
    <s v="FEDER paisatges de Ponent"/>
    <n v="15073.25"/>
  </r>
  <r>
    <n v="0"/>
    <n v="33600"/>
    <s v="Arqueologia i Patrimoni"/>
    <n v="7800020"/>
    <s v="336007800020"/>
    <x v="6"/>
    <s v="Aportació pintures esglèsia Santa Maria (J. Minguell)"/>
    <n v="19500"/>
  </r>
  <r>
    <n v="0"/>
    <n v="33700"/>
    <s v="Espai MerCat"/>
    <n v="1300001"/>
    <s v="337001300001"/>
    <x v="2"/>
    <s v="Retribucions Bàsiques Personal Laboral Fix"/>
    <n v="11038"/>
  </r>
  <r>
    <n v="0"/>
    <n v="33700"/>
    <s v="Espai MerCat"/>
    <n v="1300002"/>
    <s v="337001300002"/>
    <x v="2"/>
    <s v="Triennis Personal Laboral Fix"/>
    <n v="5655.2"/>
  </r>
  <r>
    <n v="0"/>
    <n v="33700"/>
    <s v="Espai MerCat"/>
    <n v="1300201"/>
    <s v="337001300201"/>
    <x v="2"/>
    <s v="Complement Destí Personal Laboral Fix"/>
    <n v="5471.9"/>
  </r>
  <r>
    <n v="0"/>
    <n v="33700"/>
    <s v="Espai MerCat"/>
    <n v="1300202"/>
    <s v="337001300202"/>
    <x v="2"/>
    <s v="Complement Específic Personal Laboral Fix"/>
    <n v="7580"/>
  </r>
  <r>
    <n v="0"/>
    <n v="33700"/>
    <s v="Espai MerCat"/>
    <n v="1310005"/>
    <s v="337001310005"/>
    <x v="2"/>
    <s v="Indemnitzacions personal laboral temporal"/>
    <n v="10"/>
  </r>
  <r>
    <n v="0"/>
    <n v="33700"/>
    <s v="Espai MerCat"/>
    <n v="1600001"/>
    <s v="337001600001"/>
    <x v="2"/>
    <s v="Seguretat Social"/>
    <n v="1551.2999999999993"/>
  </r>
  <r>
    <n v="0"/>
    <n v="33700"/>
    <s v="Espai MerCat"/>
    <n v="2120000"/>
    <s v="337002120000"/>
    <x v="3"/>
    <s v="Manteniment Edificis i Construccions"/>
    <n v="5000"/>
  </r>
  <r>
    <n v="0"/>
    <n v="33700"/>
    <s v="Espai MerCat"/>
    <n v="2130001"/>
    <s v="337002130001"/>
    <x v="3"/>
    <s v="Manteniment maquinària, instal i utillatge"/>
    <n v="2000"/>
  </r>
  <r>
    <n v="0"/>
    <n v="33700"/>
    <s v="Espai MerCat"/>
    <n v="2210001"/>
    <s v="337002210001"/>
    <x v="3"/>
    <s v="Subministrament Energia Elèctrica"/>
    <n v="10000"/>
  </r>
  <r>
    <n v="0"/>
    <n v="33700"/>
    <s v="Espai MerCat"/>
    <n v="2210101"/>
    <s v="337002210101"/>
    <x v="3"/>
    <s v="Subministrament aigua"/>
    <n v="300"/>
  </r>
  <r>
    <n v="0"/>
    <n v="33700"/>
    <s v="Espai MerCat"/>
    <n v="2210201"/>
    <s v="337002210201"/>
    <x v="3"/>
    <s v="Subministrament Gas"/>
    <n v="4000"/>
  </r>
  <r>
    <n v="0"/>
    <n v="33700"/>
    <s v="Espai MerCat"/>
    <n v="2220001"/>
    <s v="337002220001"/>
    <x v="3"/>
    <s v="Serveis de Telecomunicacions"/>
    <n v="1200"/>
  </r>
  <r>
    <n v="0"/>
    <n v="33700"/>
    <s v="Espai MerCat"/>
    <n v="6320000"/>
    <s v="337006320000"/>
    <x v="4"/>
    <s v="Equipament bucs assaig"/>
    <n v="3000"/>
  </r>
  <r>
    <n v="0"/>
    <n v="33701"/>
    <s v="Parc de Nadal"/>
    <n v="1310001"/>
    <s v="337011310001"/>
    <x v="2"/>
    <s v="Retribucions Bàsiques Personal Laboral Temp"/>
    <n v="11211"/>
  </r>
  <r>
    <n v="0"/>
    <n v="33701"/>
    <s v="Parc de Nadal"/>
    <n v="1310003"/>
    <s v="337011310003"/>
    <x v="2"/>
    <s v="Complement Destí Personal Laboral Temporal"/>
    <n v="2164.5"/>
  </r>
  <r>
    <n v="0"/>
    <n v="33701"/>
    <s v="Parc de Nadal"/>
    <n v="1310005"/>
    <s v="337011310005"/>
    <x v="2"/>
    <s v="Indemnitzacions personal laboral temporal"/>
    <n v="500"/>
  </r>
  <r>
    <n v="0"/>
    <n v="33701"/>
    <s v="Parc de Nadal"/>
    <n v="1600001"/>
    <s v="337011600001"/>
    <x v="2"/>
    <s v="Seguretat Social"/>
    <n v="4220"/>
  </r>
  <r>
    <n v="0"/>
    <n v="33701"/>
    <s v="Parc de Nadal"/>
    <n v="2260901"/>
    <s v="337012260901"/>
    <x v="3"/>
    <s v="Activitats Culturals i Esportives"/>
    <n v="25000"/>
  </r>
  <r>
    <n v="0"/>
    <n v="33701"/>
    <s v="Parc de Nadal"/>
    <n v="2279956"/>
    <s v="337012279956"/>
    <x v="3"/>
    <s v="Servei Ambulàncies"/>
    <n v="840"/>
  </r>
  <r>
    <n v="0"/>
    <n v="33701"/>
    <s v="Parc de Nadal"/>
    <n v="2312000"/>
    <s v="337012312000"/>
    <x v="3"/>
    <s v="Locomoció del personal no directiu"/>
    <n v="100"/>
  </r>
  <r>
    <n v="0"/>
    <n v="33800"/>
    <s v="Festes Populars i Concerts"/>
    <n v="2090002"/>
    <s v="338002090002"/>
    <x v="3"/>
    <s v="Drets d'Autors"/>
    <n v="4000"/>
  </r>
  <r>
    <n v="0"/>
    <n v="33800"/>
    <s v="Festes Populars i Concerts"/>
    <n v="2260903"/>
    <s v="338002260903"/>
    <x v="3"/>
    <s v="Nit del Tararot"/>
    <n v="20750"/>
  </r>
  <r>
    <n v="0"/>
    <n v="33800"/>
    <s v="Festes Populars i Concerts"/>
    <n v="2260905"/>
    <s v="338002260905"/>
    <x v="3"/>
    <s v="Concerts Musicals"/>
    <n v="30000"/>
  </r>
  <r>
    <n v="0"/>
    <n v="33800"/>
    <s v="Festes Populars i Concerts"/>
    <n v="2260906"/>
    <s v="338002260906"/>
    <x v="3"/>
    <s v="Activitats Festa Major"/>
    <n v="52000"/>
  </r>
  <r>
    <n v="0"/>
    <n v="33800"/>
    <s v="Festes Populars i Concerts"/>
    <n v="2260908"/>
    <s v="338002260908"/>
    <x v="3"/>
    <s v="Festes populars"/>
    <n v="30000"/>
  </r>
  <r>
    <n v="0"/>
    <n v="33800"/>
    <s v="Festes Populars i Concerts"/>
    <n v="2270101"/>
    <s v="338002270101"/>
    <x v="3"/>
    <s v="Contracte de seguretat"/>
    <n v="3300"/>
  </r>
  <r>
    <n v="0"/>
    <n v="33800"/>
    <s v="Festes Populars i Concerts"/>
    <n v="2270600"/>
    <s v="338002270600"/>
    <x v="3"/>
    <s v="Estudis i Treballs Tècnics"/>
    <n v="500"/>
  </r>
  <r>
    <n v="0"/>
    <n v="33800"/>
    <s v="Festes Populars i Concerts"/>
    <n v="2279927"/>
    <s v="338002279927"/>
    <x v="3"/>
    <s v="Punt violeta"/>
    <n v="3000"/>
  </r>
  <r>
    <n v="0"/>
    <n v="33800"/>
    <s v="Festes Populars i Concerts"/>
    <n v="2279956"/>
    <s v="338002279956"/>
    <x v="3"/>
    <s v="Servei Ambulàncies"/>
    <n v="3500"/>
  </r>
  <r>
    <n v="0"/>
    <n v="34000"/>
    <s v="Administració general d’esports"/>
    <n v="1300001"/>
    <s v="340001300001"/>
    <x v="2"/>
    <s v="Retribucions Bàsiques Personal Laboral Fix"/>
    <n v="11038"/>
  </r>
  <r>
    <n v="0"/>
    <n v="34000"/>
    <s v="Administració general d’esports"/>
    <n v="1300002"/>
    <s v="340001300002"/>
    <x v="2"/>
    <s v="Triennis Personal Laboral Fix"/>
    <n v="4371.8"/>
  </r>
  <r>
    <n v="0"/>
    <n v="34000"/>
    <s v="Administració general d’esports"/>
    <n v="1300201"/>
    <s v="340001300201"/>
    <x v="2"/>
    <s v="Complement Destí Personal Laboral Fix"/>
    <n v="6875.5"/>
  </r>
  <r>
    <n v="0"/>
    <n v="34000"/>
    <s v="Administració general d’esports"/>
    <n v="1300202"/>
    <s v="340001300202"/>
    <x v="2"/>
    <s v="Complement Específic Personal Laboral Fix"/>
    <n v="7580"/>
  </r>
  <r>
    <n v="0"/>
    <n v="34000"/>
    <s v="Administració general d’esports"/>
    <n v="1310001"/>
    <s v="340001310001"/>
    <x v="2"/>
    <s v="Retribucions Bàsiques Personal Laboral Temp"/>
    <n v="1622.7"/>
  </r>
  <r>
    <n v="0"/>
    <n v="34000"/>
    <s v="Administració general d’esports"/>
    <n v="1310002"/>
    <s v="340001310002"/>
    <x v="2"/>
    <s v="Triennis laboral temporal"/>
    <n v="59.42"/>
  </r>
  <r>
    <n v="0"/>
    <n v="34000"/>
    <s v="Administració general d’esports"/>
    <n v="1310003"/>
    <s v="340001310003"/>
    <x v="2"/>
    <s v="Complement Destí Personal Laboral Temporal"/>
    <n v="907.48"/>
  </r>
  <r>
    <n v="0"/>
    <n v="34000"/>
    <s v="Administració general d’esports"/>
    <n v="1310004"/>
    <s v="340001310004"/>
    <x v="2"/>
    <s v="Complement Específic Personal Laboral Temp"/>
    <n v="1046.0999999999999"/>
  </r>
  <r>
    <n v="0"/>
    <n v="34000"/>
    <s v="Administració general d’esports"/>
    <n v="1310005"/>
    <s v="340001310005"/>
    <x v="2"/>
    <s v="Indemnitzacions personal laboral temporal"/>
    <n v="500"/>
  </r>
  <r>
    <n v="0"/>
    <n v="34000"/>
    <s v="Administració general d’esports"/>
    <n v="1600001"/>
    <s v="340001600001"/>
    <x v="2"/>
    <s v="Seguretat Social"/>
    <n v="10615"/>
  </r>
  <r>
    <n v="0"/>
    <n v="34000"/>
    <s v="Administració general d’esports"/>
    <n v="2020001"/>
    <s v="340002020001"/>
    <x v="3"/>
    <s v="Arrendament Edificis"/>
    <n v="10100"/>
  </r>
  <r>
    <n v="0"/>
    <n v="34000"/>
    <s v="Administració general d’esports"/>
    <n v="2020002"/>
    <s v="340002020002"/>
    <x v="3"/>
    <s v="Arrendament pavelló CNT"/>
    <n v="12729.86"/>
  </r>
  <r>
    <n v="0"/>
    <n v="34000"/>
    <s v="Administració general d’esports"/>
    <n v="2060001"/>
    <s v="340002060001"/>
    <x v="3"/>
    <s v="Arrendament equips informàtic"/>
    <n v="333.96"/>
  </r>
  <r>
    <n v="0"/>
    <n v="34000"/>
    <s v="Administració general d’esports"/>
    <n v="2160001"/>
    <s v="340002160001"/>
    <x v="3"/>
    <s v="Manteniment Equips Informàtics"/>
    <n v="150"/>
  </r>
  <r>
    <n v="0"/>
    <n v="34000"/>
    <s v="Administració general d’esports"/>
    <n v="2160002"/>
    <s v="340002160002"/>
    <x v="3"/>
    <s v="Compra de petit material informàtic"/>
    <n v="600"/>
  </r>
  <r>
    <n v="0"/>
    <n v="34000"/>
    <s v="Administració general d’esports"/>
    <n v="2200010"/>
    <s v="340002200010"/>
    <x v="3"/>
    <s v="Fotocòpies i impressions"/>
    <n v="384.78"/>
  </r>
  <r>
    <n v="0"/>
    <n v="34000"/>
    <s v="Administració general d’esports"/>
    <n v="2210401"/>
    <s v="340002210401"/>
    <x v="3"/>
    <s v="Vestuari del Personal"/>
    <n v="400"/>
  </r>
  <r>
    <n v="0"/>
    <n v="34000"/>
    <s v="Administració general d’esports"/>
    <n v="2210501"/>
    <s v="340002210501"/>
    <x v="3"/>
    <s v="Productes Alimentaris"/>
    <n v="475"/>
  </r>
  <r>
    <n v="0"/>
    <n v="34000"/>
    <s v="Administració general d’esports"/>
    <n v="2210601"/>
    <s v="340002210601"/>
    <x v="3"/>
    <s v="Productes Farmacèutics"/>
    <n v="400"/>
  </r>
  <r>
    <n v="0"/>
    <n v="34000"/>
    <s v="Administració general d’esports"/>
    <n v="2220001"/>
    <s v="340002220001"/>
    <x v="3"/>
    <s v="Serveis de Telecomunicacions"/>
    <n v="1100"/>
  </r>
  <r>
    <n v="0"/>
    <n v="34000"/>
    <s v="Administració general d’esports"/>
    <n v="2230001"/>
    <s v="340002230001"/>
    <x v="3"/>
    <s v="Serveis de Transports"/>
    <n v="400"/>
  </r>
  <r>
    <n v="0"/>
    <n v="34000"/>
    <s v="Administració general d’esports"/>
    <n v="2260101"/>
    <s v="340002260101"/>
    <x v="3"/>
    <s v="Atencions Protocol·làries"/>
    <n v="1500"/>
  </r>
  <r>
    <n v="0"/>
    <n v="34000"/>
    <s v="Administració general d’esports"/>
    <n v="2260901"/>
    <s v="340002260901"/>
    <x v="3"/>
    <s v="Activitats Culturals i Esportives"/>
    <n v="18000"/>
  </r>
  <r>
    <n v="0"/>
    <n v="34000"/>
    <s v="Administració general d’esports"/>
    <n v="2279956"/>
    <s v="340002279956"/>
    <x v="3"/>
    <s v="Servei Ambulàncies"/>
    <n v="1000"/>
  </r>
  <r>
    <n v="0"/>
    <n v="34000"/>
    <s v="Administració general d’esports"/>
    <n v="2312000"/>
    <s v="340002312000"/>
    <x v="3"/>
    <s v="Locomoció del personal no directiu"/>
    <n v="50"/>
  </r>
  <r>
    <n v="0"/>
    <n v="34000"/>
    <s v="Administració general d’esports"/>
    <n v="6360000"/>
    <s v="340006360000"/>
    <x v="4"/>
    <s v="Adquisició equips informàtic"/>
    <n v="100"/>
  </r>
  <r>
    <n v="0"/>
    <n v="34100"/>
    <s v="Promoció i foment de l’esport"/>
    <n v="1300101"/>
    <s v="341001300101"/>
    <x v="2"/>
    <s v="Hores Extres Personal Laboral Fix"/>
    <n v="500"/>
  </r>
  <r>
    <n v="0"/>
    <n v="34100"/>
    <s v="Promoció i foment de l’esport"/>
    <n v="2120000"/>
    <s v="341002120000"/>
    <x v="3"/>
    <s v="Manteniment Edificis i Construccions"/>
    <n v="2000"/>
  </r>
  <r>
    <n v="0"/>
    <n v="34100"/>
    <s v="Promoció i foment de l’esport"/>
    <n v="2219901"/>
    <s v="341002219901"/>
    <x v="3"/>
    <s v="Material Tècnic"/>
    <n v="2000"/>
  </r>
  <r>
    <n v="0"/>
    <n v="34100"/>
    <s v="Promoció i foment de l’esport"/>
    <n v="2260901"/>
    <s v="341002260901"/>
    <x v="3"/>
    <s v="Activitats Culturals i Esportives"/>
    <n v="8000"/>
  </r>
  <r>
    <n v="0"/>
    <n v="34100"/>
    <s v="Promoció i foment de l’esport"/>
    <n v="2312000"/>
    <s v="341002312000"/>
    <x v="3"/>
    <s v="Locomoció del personal no directiu"/>
    <n v="300"/>
  </r>
  <r>
    <n v="0"/>
    <n v="34100"/>
    <s v="Promoció i foment de l’esport"/>
    <n v="4800036"/>
    <s v="341004800036"/>
    <x v="5"/>
    <s v="Subv. Club natació Tàrrega. Despeses de consergeria i llum del pavelló."/>
    <n v="15000"/>
  </r>
  <r>
    <n v="0"/>
    <n v="34100"/>
    <s v="Promoció i foment de l’esport"/>
    <n v="4800037"/>
    <s v="341004800037"/>
    <x v="5"/>
    <s v="Subv. Club tennis Tàrrega. Subministres energètics per les instal.lacions de tennis."/>
    <n v="5800"/>
  </r>
  <r>
    <n v="0"/>
    <n v="34100"/>
    <s v="Promoció i foment de l’esport"/>
    <n v="4800038"/>
    <s v="341004800038"/>
    <x v="5"/>
    <s v="Subv. Societat de caçadors. Classificació per la final del campionat de caça menor amb gos."/>
    <n v="2000"/>
  </r>
  <r>
    <n v="0"/>
    <n v="34100"/>
    <s v="Promoció i foment de l’esport"/>
    <n v="4800039"/>
    <s v="341004800039"/>
    <x v="5"/>
    <s v="Subv. Unió esportiva Tàrrega. Participació a la 1a territorial catalana."/>
    <n v="22000"/>
  </r>
  <r>
    <n v="0"/>
    <n v="34100"/>
    <s v="Promoció i foment de l’esport"/>
    <n v="4800041"/>
    <s v="341004800041"/>
    <x v="5"/>
    <s v="Subv. Club futbol sala. Arbitratges, fitxes i despeses federatives."/>
    <n v="15000"/>
  </r>
  <r>
    <n v="0"/>
    <n v="34100"/>
    <s v="Promoció i foment de l’esport"/>
    <n v="4800042"/>
    <s v="341004800042"/>
    <x v="5"/>
    <s v="Subv. Club escola hípica. Participació i organització a/de concursos i torneijos."/>
    <n v="2000"/>
  </r>
  <r>
    <n v="0"/>
    <n v="34100"/>
    <s v="Promoció i foment de l’esport"/>
    <n v="4800043"/>
    <s v="341004800043"/>
    <x v="5"/>
    <s v="Subv. Club esportiu Associació Alba. Projecte esportiu adaptat"/>
    <n v="2000"/>
  </r>
  <r>
    <n v="0"/>
    <n v="34100"/>
    <s v="Promoció i foment de l’esport"/>
    <n v="4800044"/>
    <s v="341004800044"/>
    <x v="5"/>
    <s v="Subv. Club d'escacs de Tàrrega. Participació i organització de torneijos."/>
    <n v="3200"/>
  </r>
  <r>
    <n v="0"/>
    <n v="34100"/>
    <s v="Promoció i foment de l’esport"/>
    <n v="4800045"/>
    <s v="341004800045"/>
    <x v="5"/>
    <s v="Subv. Escola de futbol UE Tàrrega. Despeses temporada esportiva exercici 2020."/>
    <n v="25000"/>
  </r>
  <r>
    <n v="0"/>
    <n v="34100"/>
    <s v="Promoció i foment de l’esport"/>
    <n v="4800046"/>
    <s v="341004800046"/>
    <x v="5"/>
    <s v="Subv. CEACA Tàrrega. Hàndbol."/>
    <n v="8200"/>
  </r>
  <r>
    <n v="0"/>
    <n v="34100"/>
    <s v="Promoció i foment de l’esport"/>
    <n v="4800047"/>
    <s v="341004800047"/>
    <x v="5"/>
    <s v="Subv. Club d'atletisme 100x100 fondistes. Organització de curses"/>
    <n v="5500"/>
  </r>
  <r>
    <n v="0"/>
    <n v="34100"/>
    <s v="Promoció i foment de l’esport"/>
    <n v="4800048"/>
    <s v="341004800048"/>
    <x v="5"/>
    <s v="Subv. Club de bitlles. Tirada de la festa major."/>
    <n v="1000"/>
  </r>
  <r>
    <n v="0"/>
    <n v="34100"/>
    <s v="Promoció i foment de l’esport"/>
    <n v="4800050"/>
    <s v="341004800050"/>
    <x v="5"/>
    <s v="Subv. Club de tir amb arc. Subvenció projecte tir amb arc tirada social."/>
    <n v="1000"/>
  </r>
  <r>
    <n v="0"/>
    <n v="34100"/>
    <s v="Promoció i foment de l’esport"/>
    <n v="4800052"/>
    <s v="341004800052"/>
    <x v="5"/>
    <s v="Subv. Club hoquei patins. Nòmines, arbitratges i llicències."/>
    <n v="5000"/>
  </r>
  <r>
    <n v="0"/>
    <n v="34100"/>
    <s v="Promoció i foment de l’esport"/>
    <n v="4800053"/>
    <s v="341004800053"/>
    <x v="5"/>
    <s v="Subv. Escuderia Tàrrega. Ral.li ciutat de Tàrrega."/>
    <n v="3500"/>
  </r>
  <r>
    <n v="0"/>
    <n v="34100"/>
    <s v="Promoció i foment de l’esport"/>
    <n v="4800060"/>
    <s v="341004800060"/>
    <x v="5"/>
    <s v="Subv. Club esportiu Motards Tàrrega. Trobada motards."/>
    <n v="500"/>
  </r>
  <r>
    <n v="0"/>
    <n v="34100"/>
    <s v="Promoció i foment de l’esport"/>
    <n v="4800064"/>
    <s v="341004800064"/>
    <x v="5"/>
    <s v="Subv. Club de Patinatge. Nòmines i seg. social entrenadors."/>
    <n v="3000"/>
  </r>
  <r>
    <n v="0"/>
    <n v="34100"/>
    <s v="Promoció i foment de l’esport"/>
    <n v="4800065"/>
    <s v="341004800065"/>
    <x v="5"/>
    <s v="Subv. Club Veterans Futbol. Participació a la lliga provincial."/>
    <n v="1500"/>
  </r>
  <r>
    <n v="0"/>
    <n v="34100"/>
    <s v="Promoció i foment de l’esport"/>
    <n v="4800066"/>
    <s v="341004800066"/>
    <x v="5"/>
    <s v="Subv. Club Agility Ciutat Tàrrega. Compra de material."/>
    <n v="500"/>
  </r>
  <r>
    <n v="0"/>
    <n v="34100"/>
    <s v="Promoció i foment de l’esport"/>
    <n v="4800067"/>
    <s v="341004800067"/>
    <x v="5"/>
    <s v="Subv. Centre Excursionista. Caminada de l'Urgell."/>
    <n v="2000"/>
  </r>
  <r>
    <n v="0"/>
    <n v="34100"/>
    <s v="Promoció i foment de l’esport"/>
    <n v="4800124"/>
    <s v="341004800124"/>
    <x v="5"/>
    <s v="Subv. CEACA. Atletisme."/>
    <n v="1200"/>
  </r>
  <r>
    <n v="0"/>
    <n v="34100"/>
    <s v="Promoció i foment de l’esport"/>
    <n v="4800130"/>
    <s v="341004800130"/>
    <x v="5"/>
    <s v="Subv. Club Ciclista Tàrrega - Pedals de dona"/>
    <n v="2000"/>
  </r>
  <r>
    <n v="0"/>
    <n v="34100"/>
    <s v="Promoció i foment de l’esport"/>
    <n v="4800154"/>
    <s v="341004800154"/>
    <x v="5"/>
    <s v="Subv. Bici 3.0. Marxa de bicicletes i material esportiu."/>
    <n v="2000"/>
  </r>
  <r>
    <n v="0"/>
    <n v="34100"/>
    <s v="Promoció i foment de l’esport"/>
    <n v="4800156"/>
    <s v="341004800156"/>
    <x v="5"/>
    <s v="Subv. Club de bitlles. Material, federació i atencions protocol.laries post partits."/>
    <n v="870"/>
  </r>
  <r>
    <n v="0"/>
    <n v="34200"/>
    <s v="Parc Esportiu"/>
    <n v="2030001"/>
    <s v="342002030001"/>
    <x v="3"/>
    <s v="Arrendament Maquinària, Instal i Estris"/>
    <n v="200"/>
  </r>
  <r>
    <n v="0"/>
    <n v="34200"/>
    <s v="Parc Esportiu"/>
    <n v="2100003"/>
    <s v="342002100003"/>
    <x v="3"/>
    <s v="Manteniment Gespa Camp Annex"/>
    <n v="1000"/>
  </r>
  <r>
    <n v="0"/>
    <n v="34200"/>
    <s v="Parc Esportiu"/>
    <n v="2120000"/>
    <s v="342002120000"/>
    <x v="3"/>
    <s v="Manteniment Edificis i Construccions"/>
    <n v="2000"/>
  </r>
  <r>
    <n v="0"/>
    <n v="34200"/>
    <s v="Parc Esportiu"/>
    <n v="2120001"/>
    <s v="342002120001"/>
    <x v="3"/>
    <s v="Arranjaments pista d'skate"/>
    <n v="6000"/>
  </r>
  <r>
    <n v="0"/>
    <n v="34200"/>
    <s v="Parc Esportiu"/>
    <n v="2130001"/>
    <s v="342002130001"/>
    <x v="3"/>
    <s v="Manteniment maquinària, instal i utillatge"/>
    <n v="2000"/>
  </r>
  <r>
    <n v="0"/>
    <n v="34200"/>
    <s v="Parc Esportiu"/>
    <n v="2210001"/>
    <s v="342002210001"/>
    <x v="3"/>
    <s v="Subministrament Energia Elèctrica"/>
    <n v="25000"/>
  </r>
  <r>
    <n v="0"/>
    <n v="34200"/>
    <s v="Parc Esportiu"/>
    <n v="2210101"/>
    <s v="342002210101"/>
    <x v="3"/>
    <s v="Subministrament aigua"/>
    <n v="3000"/>
  </r>
  <r>
    <n v="0"/>
    <n v="34200"/>
    <s v="Parc Esportiu"/>
    <n v="2210201"/>
    <s v="342002210201"/>
    <x v="3"/>
    <s v="Subministrament Gas"/>
    <n v="9000"/>
  </r>
  <r>
    <n v="0"/>
    <n v="34200"/>
    <s v="Parc Esportiu"/>
    <n v="2220001"/>
    <s v="342002220001"/>
    <x v="3"/>
    <s v="Serveis de Telecomunicacions"/>
    <n v="1500"/>
  </r>
  <r>
    <n v="0"/>
    <n v="34201"/>
    <s v="Pavelló Municipal d'Esports"/>
    <n v="1300001"/>
    <s v="342011300001"/>
    <x v="2"/>
    <s v="Retribucions Bàsiques Personal Laboral Fix"/>
    <n v="8574.2999999999993"/>
  </r>
  <r>
    <n v="0"/>
    <n v="34201"/>
    <s v="Pavelló Municipal d'Esports"/>
    <n v="1300002"/>
    <s v="342011300002"/>
    <x v="2"/>
    <s v="Triennis Personal Laboral Fix"/>
    <n v="2110.6"/>
  </r>
  <r>
    <n v="0"/>
    <n v="34201"/>
    <s v="Pavelló Municipal d'Esports"/>
    <n v="1300201"/>
    <s v="342011300201"/>
    <x v="2"/>
    <s v="Complement Destí Personal Laboral Fix"/>
    <n v="4769.8"/>
  </r>
  <r>
    <n v="0"/>
    <n v="34201"/>
    <s v="Pavelló Municipal d'Esports"/>
    <n v="1300202"/>
    <s v="342011300202"/>
    <x v="2"/>
    <s v="Complement Específic Personal Laboral Fix"/>
    <n v="4640.8999999999996"/>
  </r>
  <r>
    <n v="0"/>
    <n v="34201"/>
    <s v="Pavelló Municipal d'Esports"/>
    <n v="1310001"/>
    <s v="342011310001"/>
    <x v="2"/>
    <s v="Retribucions Bàsiques Personal Laboral Temp"/>
    <n v="6430.7"/>
  </r>
  <r>
    <n v="0"/>
    <n v="34201"/>
    <s v="Pavelló Municipal d'Esports"/>
    <n v="1310002"/>
    <s v="342011310002"/>
    <x v="2"/>
    <s v="Triennis laboral temporal"/>
    <n v="158.34"/>
  </r>
  <r>
    <n v="0"/>
    <n v="34201"/>
    <s v="Pavelló Municipal d'Esports"/>
    <n v="1310003"/>
    <s v="342011310003"/>
    <x v="2"/>
    <s v="Complement Destí Personal Laboral Temporal"/>
    <n v="3577.4"/>
  </r>
  <r>
    <n v="0"/>
    <n v="34201"/>
    <s v="Pavelló Municipal d'Esports"/>
    <n v="1310004"/>
    <s v="342011310004"/>
    <x v="2"/>
    <s v="Complement Específic Personal Laboral Temp"/>
    <n v="5104.8"/>
  </r>
  <r>
    <n v="0"/>
    <n v="34201"/>
    <s v="Pavelló Municipal d'Esports"/>
    <n v="1310005"/>
    <s v="342011310005"/>
    <x v="2"/>
    <s v="Indemnitzacions personal laboral temporal"/>
    <n v="10"/>
  </r>
  <r>
    <n v="0"/>
    <n v="34201"/>
    <s v="Pavelló Municipal d'Esports"/>
    <n v="1600001"/>
    <s v="342011600001"/>
    <x v="2"/>
    <s v="Seguretat Social"/>
    <n v="11159"/>
  </r>
  <r>
    <n v="0"/>
    <n v="34201"/>
    <s v="Pavelló Municipal d'Esports"/>
    <n v="2120000"/>
    <s v="342012120000"/>
    <x v="3"/>
    <s v="Manteniment Edificis i Construccions"/>
    <n v="9000"/>
  </r>
  <r>
    <n v="0"/>
    <n v="34201"/>
    <s v="Pavelló Municipal d'Esports"/>
    <n v="2130001"/>
    <s v="342012130001"/>
    <x v="3"/>
    <s v="Manteniment maquinària, instal i utillatge"/>
    <n v="2500"/>
  </r>
  <r>
    <n v="0"/>
    <n v="34201"/>
    <s v="Pavelló Municipal d'Esports"/>
    <n v="2210001"/>
    <s v="342012210001"/>
    <x v="3"/>
    <s v="Subministrament Energia Elèctrica"/>
    <n v="13000"/>
  </r>
  <r>
    <n v="0"/>
    <n v="34201"/>
    <s v="Pavelló Municipal d'Esports"/>
    <n v="2210101"/>
    <s v="342012210101"/>
    <x v="3"/>
    <s v="Subministrament aigua"/>
    <n v="200"/>
  </r>
  <r>
    <n v="0"/>
    <n v="34201"/>
    <s v="Pavelló Municipal d'Esports"/>
    <n v="2210201"/>
    <s v="342012210201"/>
    <x v="3"/>
    <s v="Subministrament Gas"/>
    <n v="8000"/>
  </r>
  <r>
    <n v="0"/>
    <n v="34201"/>
    <s v="Pavelló Municipal d'Esports"/>
    <n v="2219905"/>
    <s v="342012219905"/>
    <x v="3"/>
    <s v="COVID Subministrament de productes"/>
    <n v="500"/>
  </r>
  <r>
    <n v="0"/>
    <n v="34201"/>
    <s v="Pavelló Municipal d'Esports"/>
    <n v="2312000"/>
    <s v="342012312000"/>
    <x v="3"/>
    <s v="Locomoció del personal no directiu"/>
    <n v="100"/>
  </r>
  <r>
    <n v="0"/>
    <n v="34201"/>
    <s v="Pavelló Municipal d'Esports"/>
    <n v="6330010"/>
    <s v="342016330010"/>
    <x v="4"/>
    <s v="Canvi d’instal·lació aigua per adaptar a la normativa de la legionel·la "/>
    <n v="20000"/>
  </r>
  <r>
    <n v="0"/>
    <n v="34202"/>
    <s v="Piscina Municipal"/>
    <n v="2120000"/>
    <s v="342022120000"/>
    <x v="3"/>
    <s v="Manteniment Edificis i Construccions"/>
    <n v="20000"/>
  </r>
  <r>
    <n v="0"/>
    <n v="34202"/>
    <s v="Piscina Municipal"/>
    <n v="2130001"/>
    <s v="342022130001"/>
    <x v="3"/>
    <s v="Manteniment maquinària, instal i utillatge"/>
    <n v="8500"/>
  </r>
  <r>
    <n v="0"/>
    <n v="34202"/>
    <s v="Piscina Municipal"/>
    <n v="2160001"/>
    <s v="342022160001"/>
    <x v="3"/>
    <s v="Manteniment Equips Informàtics"/>
    <n v="3000"/>
  </r>
  <r>
    <n v="0"/>
    <n v="34202"/>
    <s v="Piscina Municipal"/>
    <n v="2160002"/>
    <s v="342022160002"/>
    <x v="3"/>
    <s v="Compra de petit material informàtic"/>
    <n v="100"/>
  </r>
  <r>
    <n v="0"/>
    <n v="34202"/>
    <s v="Piscina Municipal"/>
    <n v="2210101"/>
    <s v="342022210101"/>
    <x v="3"/>
    <s v="Subministrament aigua"/>
    <n v="4000"/>
  </r>
  <r>
    <n v="0"/>
    <n v="34202"/>
    <s v="Piscina Municipal"/>
    <n v="2210201"/>
    <s v="342022210201"/>
    <x v="3"/>
    <s v="Subministrament Gas"/>
    <n v="2000"/>
  </r>
  <r>
    <n v="0"/>
    <n v="34202"/>
    <s v="Piscina Municipal"/>
    <n v="2219900"/>
    <s v="342022219900"/>
    <x v="3"/>
    <s v="Altres subministraments"/>
    <n v="10000"/>
  </r>
  <r>
    <n v="0"/>
    <n v="34202"/>
    <s v="Piscina Municipal"/>
    <n v="2219905"/>
    <s v="342022219905"/>
    <x v="3"/>
    <s v="COVID Subministrament de productes"/>
    <n v="1000"/>
  </r>
  <r>
    <n v="0"/>
    <n v="34202"/>
    <s v="Piscina Municipal"/>
    <n v="2270102"/>
    <s v="342022270102"/>
    <x v="3"/>
    <s v="Contracte socorrisme piscines Tàrrega, Altet i Claravalls"/>
    <n v="64815.13"/>
  </r>
  <r>
    <n v="0"/>
    <n v="34202"/>
    <s v="Piscina Municipal"/>
    <n v="2279940"/>
    <s v="342022279940"/>
    <x v="3"/>
    <s v="Manteniment programari informàtic"/>
    <n v="100"/>
  </r>
  <r>
    <n v="0"/>
    <n v="34202"/>
    <s v="Piscina Municipal"/>
    <n v="6230017"/>
    <s v="342026230017"/>
    <x v="4"/>
    <s v="Manteniment piscina estiu. Compra robot "/>
    <n v="12000"/>
  </r>
  <r>
    <n v="0"/>
    <n v="34202"/>
    <s v="Piscina Municipal"/>
    <n v="6320000"/>
    <s v="342026320000"/>
    <x v="4"/>
    <s v="Paviment pisicna d'estiu"/>
    <n v="50000"/>
  </r>
  <r>
    <n v="0"/>
    <n v="34202"/>
    <s v="Piscina Municipal"/>
    <n v="6360000"/>
    <s v="342026360000"/>
    <x v="4"/>
    <s v="Adquisició equips informàtic"/>
    <n v="100"/>
  </r>
  <r>
    <n v="0"/>
    <n v="34203"/>
    <s v="Piscina Coberta"/>
    <n v="1310001"/>
    <s v="342031310001"/>
    <x v="2"/>
    <s v="Retribucions Bàsiques Personal Laboral Temp"/>
    <n v="70393"/>
  </r>
  <r>
    <n v="0"/>
    <n v="34203"/>
    <s v="Piscina Coberta"/>
    <n v="1310002"/>
    <s v="342031310002"/>
    <x v="2"/>
    <s v="Triennis laboral temporal"/>
    <n v="2160.9"/>
  </r>
  <r>
    <n v="0"/>
    <n v="34203"/>
    <s v="Piscina Coberta"/>
    <n v="1310003"/>
    <s v="342031310003"/>
    <x v="2"/>
    <s v="Complement Destí Personal Laboral Temporal"/>
    <n v="40311"/>
  </r>
  <r>
    <n v="0"/>
    <n v="34203"/>
    <s v="Piscina Coberta"/>
    <n v="1310004"/>
    <s v="342031310004"/>
    <x v="2"/>
    <s v="Complement Específic Personal Laboral Temp"/>
    <n v="47224"/>
  </r>
  <r>
    <n v="0"/>
    <n v="34203"/>
    <s v="Piscina Coberta"/>
    <n v="1600001"/>
    <s v="342031600001"/>
    <x v="2"/>
    <s v="Seguretat Social"/>
    <n v="53271"/>
  </r>
  <r>
    <n v="0"/>
    <n v="34203"/>
    <s v="Piscina Coberta"/>
    <n v="2060001"/>
    <s v="342032060001"/>
    <x v="3"/>
    <s v="Arrendament equips informàtic"/>
    <n v="3000"/>
  </r>
  <r>
    <n v="0"/>
    <n v="34203"/>
    <s v="Piscina Coberta"/>
    <n v="2120000"/>
    <s v="342032120000"/>
    <x v="3"/>
    <s v="Manteniment Edificis i Construccions"/>
    <n v="20000"/>
  </r>
  <r>
    <n v="0"/>
    <n v="34203"/>
    <s v="Piscina Coberta"/>
    <n v="2120002"/>
    <s v="342032120002"/>
    <x v="3"/>
    <s v="Acessos per entrar a la piscina descoberta"/>
    <n v="15000"/>
  </r>
  <r>
    <n v="0"/>
    <n v="34203"/>
    <s v="Piscina Coberta"/>
    <n v="2120003"/>
    <s v="342032120003"/>
    <x v="3"/>
    <s v="Actualització instal·lació incendis"/>
    <n v="4000"/>
  </r>
  <r>
    <n v="0"/>
    <n v="34203"/>
    <s v="Piscina Coberta"/>
    <n v="2120004"/>
    <s v="342032120004"/>
    <x v="3"/>
    <s v="Projecte legalització instal·lació electrica"/>
    <n v="2000"/>
  </r>
  <r>
    <n v="0"/>
    <n v="34203"/>
    <s v="Piscina Coberta"/>
    <n v="2130001"/>
    <s v="342032130001"/>
    <x v="3"/>
    <s v="Manteniment maquinària, instal i utillatge"/>
    <n v="35000"/>
  </r>
  <r>
    <n v="0"/>
    <n v="34203"/>
    <s v="Piscina Coberta"/>
    <n v="2160001"/>
    <s v="342032160001"/>
    <x v="3"/>
    <s v="Manteniment Equips Informàtics"/>
    <n v="1500"/>
  </r>
  <r>
    <n v="0"/>
    <n v="34203"/>
    <s v="Piscina Coberta"/>
    <n v="2160002"/>
    <s v="342032160002"/>
    <x v="3"/>
    <s v="Compra de petit material informàtic"/>
    <n v="2000"/>
  </r>
  <r>
    <n v="0"/>
    <n v="34203"/>
    <s v="Piscina Coberta"/>
    <n v="2200010"/>
    <s v="342032200010"/>
    <x v="3"/>
    <s v="Fotocòpies i impressions"/>
    <n v="1000"/>
  </r>
  <r>
    <n v="0"/>
    <n v="34203"/>
    <s v="Piscina Coberta"/>
    <n v="2210001"/>
    <s v="342032210001"/>
    <x v="3"/>
    <s v="Subministrament Energia Elèctrica"/>
    <n v="180000"/>
  </r>
  <r>
    <n v="0"/>
    <n v="34203"/>
    <s v="Piscina Coberta"/>
    <n v="2210101"/>
    <s v="342032210101"/>
    <x v="3"/>
    <s v="Subministrament aigua"/>
    <n v="20000"/>
  </r>
  <r>
    <n v="0"/>
    <n v="34203"/>
    <s v="Piscina Coberta"/>
    <n v="2210201"/>
    <s v="342032210201"/>
    <x v="3"/>
    <s v="Subministrament Gas"/>
    <n v="150000"/>
  </r>
  <r>
    <n v="0"/>
    <n v="34203"/>
    <s v="Piscina Coberta"/>
    <n v="2211001"/>
    <s v="342032211001"/>
    <x v="3"/>
    <s v="Productes de neteja i acondiciament"/>
    <n v="3000"/>
  </r>
  <r>
    <n v="0"/>
    <n v="34203"/>
    <s v="Piscina Coberta"/>
    <n v="2219900"/>
    <s v="342032219900"/>
    <x v="3"/>
    <s v="Altres subministraments"/>
    <n v="10000"/>
  </r>
  <r>
    <n v="0"/>
    <n v="34203"/>
    <s v="Piscina Coberta"/>
    <n v="2219905"/>
    <s v="342032219905"/>
    <x v="3"/>
    <s v="COVID Subministrament de productes"/>
    <n v="2000"/>
  </r>
  <r>
    <n v="0"/>
    <n v="34203"/>
    <s v="Piscina Coberta"/>
    <n v="2220001"/>
    <s v="342032220001"/>
    <x v="3"/>
    <s v="Serveis de Telecomunicacions"/>
    <n v="1500"/>
  </r>
  <r>
    <n v="0"/>
    <n v="34203"/>
    <s v="Piscina Coberta"/>
    <n v="2240001"/>
    <s v="342032240001"/>
    <x v="3"/>
    <s v="Assegurances"/>
    <n v="300"/>
  </r>
  <r>
    <n v="0"/>
    <n v="34203"/>
    <s v="Piscina Coberta"/>
    <n v="2269900"/>
    <s v="342032269900"/>
    <x v="3"/>
    <s v="Manteniment normatiu"/>
    <n v="7000"/>
  </r>
  <r>
    <n v="0"/>
    <n v="34203"/>
    <s v="Piscina Coberta"/>
    <n v="2270102"/>
    <s v="342032270102"/>
    <x v="3"/>
    <s v="Contracte socorrisme"/>
    <n v="86955.69"/>
  </r>
  <r>
    <n v="0"/>
    <n v="34203"/>
    <s v="Piscina Coberta"/>
    <n v="2279900"/>
    <s v="342032279900"/>
    <x v="3"/>
    <s v="Altres treballs realitzats per altres empreses i professionals"/>
    <n v="1000"/>
  </r>
  <r>
    <n v="0"/>
    <n v="34203"/>
    <s v="Piscina Coberta"/>
    <n v="2279940"/>
    <s v="342032279940"/>
    <x v="3"/>
    <s v="Manteniment programari informàtic"/>
    <n v="3500"/>
  </r>
  <r>
    <n v="0"/>
    <n v="34203"/>
    <s v="Piscina Coberta"/>
    <n v="6320000"/>
    <s v="342036320000"/>
    <x v="4"/>
    <s v="Valla perimental"/>
    <n v="3000"/>
  </r>
  <r>
    <n v="0"/>
    <n v="34203"/>
    <s v="Piscina Coberta"/>
    <n v="6330000"/>
    <s v="342036330000"/>
    <x v="4"/>
    <s v="Maquinària, instal·lacions tècniques i utillatge"/>
    <n v="10000"/>
  </r>
  <r>
    <n v="0"/>
    <n v="34203"/>
    <s v="Piscina Coberta"/>
    <n v="6350000"/>
    <s v="342036350000"/>
    <x v="4"/>
    <s v="Manta piscina coberta i eficiència energètica"/>
    <n v="70000"/>
  </r>
  <r>
    <n v="0"/>
    <n v="34203"/>
    <s v="Piscina Coberta"/>
    <n v="6360000"/>
    <s v="342036360000"/>
    <x v="4"/>
    <s v="Adquisició equips informàtic"/>
    <n v="2000"/>
  </r>
  <r>
    <n v="0"/>
    <n v="34204"/>
    <s v="Pavelló Col·legi Sant Josep"/>
    <n v="1300001"/>
    <s v="342041300001"/>
    <x v="2"/>
    <s v="Retribucions Bàsiques Personal Laboral Fix"/>
    <n v="9174.6"/>
  </r>
  <r>
    <n v="0"/>
    <n v="34204"/>
    <s v="Pavelló Col·legi Sant Josep"/>
    <n v="1300002"/>
    <s v="342041300002"/>
    <x v="2"/>
    <s v="Triennis Personal Laboral Fix"/>
    <n v="2237.1"/>
  </r>
  <r>
    <n v="0"/>
    <n v="34204"/>
    <s v="Pavelló Col·legi Sant Josep"/>
    <n v="1300201"/>
    <s v="342041300201"/>
    <x v="2"/>
    <s v="Complement Destí Personal Laboral Fix"/>
    <n v="4769.8"/>
  </r>
  <r>
    <n v="0"/>
    <n v="34204"/>
    <s v="Pavelló Col·legi Sant Josep"/>
    <n v="1300202"/>
    <s v="342041300202"/>
    <x v="2"/>
    <s v="Complement Específic Personal Laboral Fix"/>
    <n v="6497.1"/>
  </r>
  <r>
    <n v="0"/>
    <n v="34204"/>
    <s v="Pavelló Col·legi Sant Josep"/>
    <n v="1310005"/>
    <s v="342041310005"/>
    <x v="2"/>
    <s v="Indemnitzacions personal laboral temporal"/>
    <n v="100"/>
  </r>
  <r>
    <n v="0"/>
    <n v="34204"/>
    <s v="Pavelló Col·legi Sant Josep"/>
    <n v="1510002"/>
    <s v="342041510002"/>
    <x v="2"/>
    <s v="Hores Extres Personal Laboral Temporal"/>
    <n v="10"/>
  </r>
  <r>
    <n v="0"/>
    <n v="34204"/>
    <s v="Pavelló Col·legi Sant Josep"/>
    <n v="1600001"/>
    <s v="342041600001"/>
    <x v="2"/>
    <s v="Seguretat Social"/>
    <n v="7156.2"/>
  </r>
  <r>
    <n v="0"/>
    <n v="34204"/>
    <s v="Pavelló Col·legi Sant Josep"/>
    <n v="2120000"/>
    <s v="342042120000"/>
    <x v="3"/>
    <s v="Manteniment Edificis i Construccions"/>
    <n v="1000"/>
  </r>
  <r>
    <n v="0"/>
    <n v="34204"/>
    <s v="Pavelló Col·legi Sant Josep"/>
    <n v="2130001"/>
    <s v="342042130001"/>
    <x v="3"/>
    <s v="Manteniment maquinària, instal i utillatge"/>
    <n v="1000"/>
  </r>
  <r>
    <n v="0"/>
    <n v="34204"/>
    <s v="Pavelló Col·legi Sant Josep"/>
    <n v="2219905"/>
    <s v="342042219905"/>
    <x v="3"/>
    <s v="COVID Subministrament de productes"/>
    <n v="300"/>
  </r>
  <r>
    <n v="0"/>
    <n v="34204"/>
    <s v="Pavelló Col·legi Sant Josep"/>
    <n v="4800134"/>
    <s v="342044800134"/>
    <x v="5"/>
    <s v="Subv. Fundació Vedruna Tàrrega. Conveni manteniment pavelló Fund. Vedruna."/>
    <n v="9400"/>
  </r>
  <r>
    <n v="0"/>
    <n v="42500"/>
    <s v="Energia."/>
    <n v="2250000"/>
    <s v="425002250000"/>
    <x v="3"/>
    <s v="Tributs Estatals"/>
    <n v="50"/>
  </r>
  <r>
    <n v="0"/>
    <n v="43000"/>
    <s v="Adm. Gnal. de comerç, turisme i pimes"/>
    <n v="1300001"/>
    <s v="430001300001"/>
    <x v="2"/>
    <s v="Retribucions Bàsiques Personal Laboral Fix"/>
    <n v="14284.83"/>
  </r>
  <r>
    <n v="0"/>
    <n v="43000"/>
    <s v="Adm. Gnal. de comerç, turisme i pimes"/>
    <n v="1300002"/>
    <s v="430001300002"/>
    <x v="2"/>
    <s v="Triennis Personal Laboral Fix"/>
    <n v="518.54"/>
  </r>
  <r>
    <n v="0"/>
    <n v="43000"/>
    <s v="Adm. Gnal. de comerç, turisme i pimes"/>
    <n v="1300101"/>
    <s v="430001300101"/>
    <x v="2"/>
    <s v="Hores Extres Personal Laboral Fix"/>
    <n v="100"/>
  </r>
  <r>
    <n v="0"/>
    <n v="43000"/>
    <s v="Adm. Gnal. de comerç, turisme i pimes"/>
    <n v="1300201"/>
    <s v="430001300201"/>
    <x v="2"/>
    <s v="Complement Destí Personal Laboral Fix"/>
    <n v="7877.39"/>
  </r>
  <r>
    <n v="0"/>
    <n v="43000"/>
    <s v="Adm. Gnal. de comerç, turisme i pimes"/>
    <n v="1300202"/>
    <s v="430001300202"/>
    <x v="2"/>
    <s v="Complement Específic Personal Laboral Fix"/>
    <n v="8620.7999999999993"/>
  </r>
  <r>
    <n v="0"/>
    <n v="43000"/>
    <s v="Adm. Gnal. de comerç, turisme i pimes"/>
    <n v="1310005"/>
    <s v="430001310005"/>
    <x v="2"/>
    <s v="Indemnitzacions personal laboral temporal"/>
    <n v="10"/>
  </r>
  <r>
    <n v="0"/>
    <n v="43000"/>
    <s v="Adm. Gnal. de comerç, turisme i pimes"/>
    <n v="1600001"/>
    <s v="430001600001"/>
    <x v="2"/>
    <s v="Seguretat Social"/>
    <n v="9980.8799999999992"/>
  </r>
  <r>
    <n v="0"/>
    <n v="43000"/>
    <s v="Adm. Gnal. de comerç, turisme i pimes"/>
    <n v="2020002"/>
    <s v="430002020002"/>
    <x v="3"/>
    <s v="Arrendament pavelló CNT"/>
    <n v="1200"/>
  </r>
  <r>
    <n v="0"/>
    <n v="43000"/>
    <s v="Adm. Gnal. de comerç, turisme i pimes"/>
    <n v="2160001"/>
    <s v="430002160001"/>
    <x v="3"/>
    <s v="Manteniment Equips Informàtics"/>
    <n v="150"/>
  </r>
  <r>
    <n v="0"/>
    <n v="43000"/>
    <s v="Adm. Gnal. de comerç, turisme i pimes"/>
    <n v="2160002"/>
    <s v="430002160002"/>
    <x v="3"/>
    <s v="Compra de petit material informàtic"/>
    <n v="100"/>
  </r>
  <r>
    <n v="0"/>
    <n v="43000"/>
    <s v="Adm. Gnal. de comerç, turisme i pimes"/>
    <n v="2220001"/>
    <s v="430002220001"/>
    <x v="3"/>
    <s v="Serveis de Telecomunicacions"/>
    <n v="1052.4000000000001"/>
  </r>
  <r>
    <n v="0"/>
    <n v="43000"/>
    <s v="Adm. Gnal. de comerç, turisme i pimes"/>
    <n v="2220301"/>
    <s v="430002220301"/>
    <x v="3"/>
    <s v="Manteniment WEB"/>
    <n v="500"/>
  </r>
  <r>
    <n v="0"/>
    <n v="43000"/>
    <s v="Adm. Gnal. de comerç, turisme i pimes"/>
    <n v="2260101"/>
    <s v="430002260101"/>
    <x v="3"/>
    <s v="Atencions Protocol·làries"/>
    <n v="400"/>
  </r>
  <r>
    <n v="0"/>
    <n v="43000"/>
    <s v="Adm. Gnal. de comerç, turisme i pimes"/>
    <n v="2260201"/>
    <s v="430002260201"/>
    <x v="3"/>
    <s v="Publicitat i propaganda"/>
    <n v="15000"/>
  </r>
  <r>
    <n v="0"/>
    <n v="43000"/>
    <s v="Adm. Gnal. de comerç, turisme i pimes"/>
    <n v="2269940"/>
    <s v="430002269940"/>
    <x v="3"/>
    <s v="Omplim d'art els aparadors"/>
    <n v="6000"/>
  </r>
  <r>
    <n v="0"/>
    <n v="43000"/>
    <s v="Adm. Gnal. de comerç, turisme i pimes"/>
    <n v="2269900"/>
    <s v="430002269900"/>
    <x v="3"/>
    <s v="Altres despeses diverses"/>
    <n v="1500"/>
  </r>
  <r>
    <n v="0"/>
    <n v="43000"/>
    <s v="Adm. Gnal. de comerç, turisme i pimes"/>
    <n v="2269913"/>
    <s v="430002269913"/>
    <x v="3"/>
    <s v="Llums campanya Nadal"/>
    <n v="12000"/>
  </r>
  <r>
    <n v="0"/>
    <n v="43000"/>
    <s v="Adm. Gnal. de comerç, turisme i pimes"/>
    <n v="2279900"/>
    <s v="430002279900"/>
    <x v="3"/>
    <s v="Altres treballs realitzats per altres empreses i professionals"/>
    <n v="4000"/>
  </r>
  <r>
    <n v="0"/>
    <n v="43000"/>
    <s v="Adm. Gnal. de comerç, turisme i pimes"/>
    <n v="2302000"/>
    <s v="430002302000"/>
    <x v="3"/>
    <s v="Dietes del personal no directiu"/>
    <n v="50"/>
  </r>
  <r>
    <n v="0"/>
    <n v="43000"/>
    <s v="Adm. Gnal. de comerç, turisme i pimes"/>
    <n v="2312000"/>
    <s v="430002312000"/>
    <x v="3"/>
    <s v="Locomoció del personal no directiu"/>
    <n v="50"/>
  </r>
  <r>
    <n v="0"/>
    <n v="43000"/>
    <s v="Adm. Gnal. de comerç, turisme i pimes"/>
    <n v="4790001"/>
    <s v="430004790001"/>
    <x v="5"/>
    <s v="Subv. activitats empresarials"/>
    <n v="600"/>
  </r>
  <r>
    <n v="0"/>
    <n v="43000"/>
    <s v="Adm. Gnal. de comerç, turisme i pimes"/>
    <n v="4800026"/>
    <s v="430004800026"/>
    <x v="5"/>
    <s v="Subv. Foment Tàrrega. Promoció del comerç i campanyes."/>
    <n v="28000"/>
  </r>
  <r>
    <n v="0"/>
    <n v="43001"/>
    <s v="Turisme i desenvolupament rural"/>
    <n v="2200010"/>
    <s v="430012200010"/>
    <x v="3"/>
    <s v="Fotocòpies i impressions"/>
    <n v="1000"/>
  </r>
  <r>
    <n v="0"/>
    <n v="43001"/>
    <s v="Turisme i desenvolupament rural"/>
    <n v="2220301"/>
    <s v="430012220301"/>
    <x v="3"/>
    <s v="Manteniment WEB"/>
    <n v="400"/>
  </r>
  <r>
    <n v="0"/>
    <n v="43001"/>
    <s v="Turisme i desenvolupament rural"/>
    <n v="2260201"/>
    <s v="430012260201"/>
    <x v="3"/>
    <s v="Publicitat i propaganda"/>
    <n v="1000"/>
  </r>
  <r>
    <n v="0"/>
    <n v="43001"/>
    <s v="Turisme i desenvolupament rural"/>
    <n v="2269900"/>
    <s v="430012269900"/>
    <x v="3"/>
    <s v="Altres despeses diverses"/>
    <n v="1500"/>
  </r>
  <r>
    <n v="0"/>
    <n v="43003"/>
    <s v="FSE PIFE "/>
    <n v="1300001"/>
    <s v="430031300001"/>
    <x v="2"/>
    <s v="Retribucions Bàsiques Personal Laboral Fix"/>
    <n v="14412"/>
  </r>
  <r>
    <n v="0"/>
    <n v="43003"/>
    <s v="FSE PIFE "/>
    <n v="1300002"/>
    <s v="430031300002"/>
    <x v="2"/>
    <s v="Triennis Personal Laboral Fix"/>
    <n v="3663"/>
  </r>
  <r>
    <n v="0"/>
    <n v="43003"/>
    <s v="FSE PIFE "/>
    <n v="1300201"/>
    <s v="430031300201"/>
    <x v="2"/>
    <s v="Complement Destí Personal Laboral Fix"/>
    <n v="6875.5"/>
  </r>
  <r>
    <n v="0"/>
    <n v="43003"/>
    <s v="FSE PIFE "/>
    <n v="1300202"/>
    <s v="430031300202"/>
    <x v="2"/>
    <s v="Complement Específic Personal Laboral Fix"/>
    <n v="5723.8"/>
  </r>
  <r>
    <n v="0"/>
    <n v="43003"/>
    <s v="FSE PIFE "/>
    <n v="1310005"/>
    <s v="430031310005"/>
    <x v="2"/>
    <s v="Indemnitzacions personal laboral temporal"/>
    <n v="10"/>
  </r>
  <r>
    <n v="0"/>
    <n v="43003"/>
    <s v="FSE PIFE "/>
    <n v="1600001"/>
    <s v="430031600001"/>
    <x v="2"/>
    <s v="Seguretat Social"/>
    <n v="9678.7000000000007"/>
  </r>
  <r>
    <n v="0"/>
    <n v="43110"/>
    <s v="Fira Cóc"/>
    <n v="1300101"/>
    <s v="431101300101"/>
    <x v="2"/>
    <s v="Hores Extres Personal Laboral Fix"/>
    <n v="50"/>
  </r>
  <r>
    <n v="0"/>
    <n v="43110"/>
    <s v="Fira Cóc"/>
    <n v="1310005"/>
    <s v="431101310005"/>
    <x v="2"/>
    <s v="Indemnitzacions personal laboral temporal"/>
    <n v="10"/>
  </r>
  <r>
    <n v="0"/>
    <n v="43110"/>
    <s v="Fira Cóc"/>
    <n v="1510002"/>
    <s v="431101510002"/>
    <x v="2"/>
    <s v="Hores Extres Personal Laboral Temporal"/>
    <n v="50"/>
  </r>
  <r>
    <n v="0"/>
    <n v="43110"/>
    <s v="Fira Cóc"/>
    <n v="2030001"/>
    <s v="431102030001"/>
    <x v="3"/>
    <s v="Arrendament Maquinària, Instal i Estris"/>
    <n v="2800"/>
  </r>
  <r>
    <n v="0"/>
    <n v="43110"/>
    <s v="Fira Cóc"/>
    <n v="2219900"/>
    <s v="431102219900"/>
    <x v="3"/>
    <s v="Altres subministraments"/>
    <n v="600"/>
  </r>
  <r>
    <n v="0"/>
    <n v="43110"/>
    <s v="Fira Cóc"/>
    <n v="2219905"/>
    <s v="431102219905"/>
    <x v="3"/>
    <s v="COVID Subministrament de productes"/>
    <n v="300"/>
  </r>
  <r>
    <n v="0"/>
    <n v="43110"/>
    <s v="Fira Cóc"/>
    <n v="2260101"/>
    <s v="431102260101"/>
    <x v="3"/>
    <s v="Atencions Protocol·làries"/>
    <n v="450"/>
  </r>
  <r>
    <n v="0"/>
    <n v="43110"/>
    <s v="Fira Cóc"/>
    <n v="2260201"/>
    <s v="431102260201"/>
    <x v="3"/>
    <s v="Publicitat i propaganda"/>
    <n v="4000"/>
  </r>
  <r>
    <n v="0"/>
    <n v="43110"/>
    <s v="Fira Cóc"/>
    <n v="2269900"/>
    <s v="431102269900"/>
    <x v="3"/>
    <s v="Altres despeses diverses"/>
    <n v="2000"/>
  </r>
  <r>
    <n v="0"/>
    <n v="43110"/>
    <s v="Fira Cóc"/>
    <n v="2269902"/>
    <s v="431102269902"/>
    <x v="3"/>
    <s v="Activitats Fires"/>
    <n v="2000"/>
  </r>
  <r>
    <n v="0"/>
    <n v="43110"/>
    <s v="Fira Cóc"/>
    <n v="2270101"/>
    <s v="431102270101"/>
    <x v="3"/>
    <s v="Contracte de seguretat"/>
    <n v="1500"/>
  </r>
  <r>
    <n v="0"/>
    <n v="43110"/>
    <s v="Fira Cóc"/>
    <n v="2279900"/>
    <s v="431102279900"/>
    <x v="3"/>
    <s v="Altres treballs realitzats per altres empreses i professionals"/>
    <n v="1000"/>
  </r>
  <r>
    <n v="0"/>
    <n v="43111"/>
    <s v="Fira d'Artistes i Artesans"/>
    <n v="1300101"/>
    <s v="431111300101"/>
    <x v="2"/>
    <s v="Hores Extres Personal Laboral Fix"/>
    <n v="50"/>
  </r>
  <r>
    <n v="0"/>
    <n v="43111"/>
    <s v="Fira d'Artistes i Artesans"/>
    <n v="1310001"/>
    <s v="431111310001"/>
    <x v="2"/>
    <s v="Retribucions Bàsiques Personal Laboral Temp"/>
    <n v="2342.3000000000002"/>
  </r>
  <r>
    <n v="0"/>
    <n v="43111"/>
    <s v="Fira d'Artistes i Artesans"/>
    <n v="1310005"/>
    <s v="431111310005"/>
    <x v="2"/>
    <s v="Indemnitzacions personal laboral temporal"/>
    <n v="10"/>
  </r>
  <r>
    <n v="0"/>
    <n v="43111"/>
    <s v="Fira d'Artistes i Artesans"/>
    <n v="1510002"/>
    <s v="431111510002"/>
    <x v="2"/>
    <s v="Hores Extres Personal Laboral Temporal"/>
    <n v="50"/>
  </r>
  <r>
    <n v="0"/>
    <n v="43111"/>
    <s v="Fira d'Artistes i Artesans"/>
    <n v="1600001"/>
    <s v="431111600001"/>
    <x v="2"/>
    <s v="Seguretat Social"/>
    <n v="739.01"/>
  </r>
  <r>
    <n v="0"/>
    <n v="43111"/>
    <s v="Fira d'Artistes i Artesans"/>
    <n v="2020002"/>
    <s v="431112020002"/>
    <x v="3"/>
    <s v="Arrendament pavelló CNT"/>
    <n v="5760"/>
  </r>
  <r>
    <n v="0"/>
    <n v="43111"/>
    <s v="Fira d'Artistes i Artesans"/>
    <n v="2030001"/>
    <s v="431112030001"/>
    <x v="3"/>
    <s v="Arrendament Maquinària, Instal i Estris"/>
    <n v="18500"/>
  </r>
  <r>
    <n v="0"/>
    <n v="43111"/>
    <s v="Fira d'Artistes i Artesans"/>
    <n v="2210301"/>
    <s v="431112210301"/>
    <x v="3"/>
    <s v="Combustible i carburants"/>
    <n v="926.45"/>
  </r>
  <r>
    <n v="0"/>
    <n v="43111"/>
    <s v="Fira d'Artistes i Artesans"/>
    <n v="2219900"/>
    <s v="431112219900"/>
    <x v="3"/>
    <s v="Altres subministraments"/>
    <n v="4600"/>
  </r>
  <r>
    <n v="0"/>
    <n v="43111"/>
    <s v="Fira d'Artistes i Artesans"/>
    <n v="2260101"/>
    <s v="431112260101"/>
    <x v="3"/>
    <s v="Atencions Protocol·làries"/>
    <n v="600"/>
  </r>
  <r>
    <n v="0"/>
    <n v="43111"/>
    <s v="Fira d'Artistes i Artesans"/>
    <n v="2260201"/>
    <s v="431112260201"/>
    <x v="3"/>
    <s v="Publicitat i propaganda"/>
    <n v="4000"/>
  </r>
  <r>
    <n v="0"/>
    <n v="43111"/>
    <s v="Fira d'Artistes i Artesans"/>
    <n v="2269900"/>
    <s v="431112269900"/>
    <x v="3"/>
    <s v="Altres despeses diverses"/>
    <n v="1200"/>
  </r>
  <r>
    <n v="0"/>
    <n v="43111"/>
    <s v="Fira d'Artistes i Artesans"/>
    <n v="2269902"/>
    <s v="431112269902"/>
    <x v="3"/>
    <s v="Activitats Fires"/>
    <n v="2000"/>
  </r>
  <r>
    <n v="0"/>
    <n v="43111"/>
    <s v="Fira d'Artistes i Artesans"/>
    <n v="2270101"/>
    <s v="431112270101"/>
    <x v="3"/>
    <s v="Contracte de seguretat"/>
    <n v="3200"/>
  </r>
  <r>
    <n v="0"/>
    <n v="43111"/>
    <s v="Fira d'Artistes i Artesans"/>
    <n v="2279900"/>
    <s v="431112279900"/>
    <x v="3"/>
    <s v="Altres treballs realitzats per altres empreses i professionals"/>
    <n v="1000"/>
  </r>
  <r>
    <n v="0"/>
    <n v="43112"/>
    <s v="Fira del Medi Ambient"/>
    <n v="1300101"/>
    <s v="431121300101"/>
    <x v="2"/>
    <s v="Hores Extres Personal Laboral Fix"/>
    <n v="50"/>
  </r>
  <r>
    <n v="0"/>
    <n v="43112"/>
    <s v="Fira del Medi Ambient"/>
    <n v="1310001"/>
    <s v="431121310001"/>
    <x v="2"/>
    <s v="Retribucions Bàsiques Personal Laboral Temp"/>
    <n v="203.68"/>
  </r>
  <r>
    <n v="0"/>
    <n v="43112"/>
    <s v="Fira del Medi Ambient"/>
    <n v="1310005"/>
    <s v="431121310005"/>
    <x v="2"/>
    <s v="Indemnitzacions personal laboral temporal"/>
    <n v="10"/>
  </r>
  <r>
    <n v="0"/>
    <n v="43112"/>
    <s v="Fira del Medi Ambient"/>
    <n v="1510002"/>
    <s v="431121510002"/>
    <x v="2"/>
    <s v="Hores Extres Personal Laboral Temporal"/>
    <n v="50"/>
  </r>
  <r>
    <n v="0"/>
    <n v="43112"/>
    <s v="Fira del Medi Ambient"/>
    <n v="1600001"/>
    <s v="431121600001"/>
    <x v="2"/>
    <s v="Seguretat Social"/>
    <n v="64.260000000000005"/>
  </r>
  <r>
    <n v="0"/>
    <n v="43112"/>
    <s v="Fira del Medi Ambient"/>
    <n v="2020002"/>
    <s v="431122020002"/>
    <x v="3"/>
    <s v="Arrendament pavelló CNT"/>
    <n v="4800"/>
  </r>
  <r>
    <n v="0"/>
    <n v="43112"/>
    <s v="Fira del Medi Ambient"/>
    <n v="2030001"/>
    <s v="431122030001"/>
    <x v="3"/>
    <s v="Arrendament Maquinària, Instal i Estris"/>
    <n v="12500"/>
  </r>
  <r>
    <n v="0"/>
    <n v="43112"/>
    <s v="Fira del Medi Ambient"/>
    <n v="2219900"/>
    <s v="431122219900"/>
    <x v="3"/>
    <s v="Altres subministraments"/>
    <n v="2000"/>
  </r>
  <r>
    <n v="0"/>
    <n v="43112"/>
    <s v="Fira del Medi Ambient"/>
    <n v="2260101"/>
    <s v="431122260101"/>
    <x v="3"/>
    <s v="Atencions Protocol·làries"/>
    <n v="700"/>
  </r>
  <r>
    <n v="0"/>
    <n v="43112"/>
    <s v="Fira del Medi Ambient"/>
    <n v="2260201"/>
    <s v="431122260201"/>
    <x v="3"/>
    <s v="Publicitat i propaganda"/>
    <n v="5000"/>
  </r>
  <r>
    <n v="0"/>
    <n v="43112"/>
    <s v="Fira del Medi Ambient"/>
    <n v="2269902"/>
    <s v="431122269902"/>
    <x v="3"/>
    <s v="Activitats Fires"/>
    <n v="5000"/>
  </r>
  <r>
    <n v="0"/>
    <n v="43112"/>
    <s v="Fira del Medi Ambient"/>
    <n v="2270101"/>
    <s v="431122270101"/>
    <x v="3"/>
    <s v="Contracte de seguretat"/>
    <n v="3200"/>
  </r>
  <r>
    <n v="0"/>
    <n v="43112"/>
    <s v="Fira del Medi Ambient"/>
    <n v="2279900"/>
    <s v="431122279900"/>
    <x v="3"/>
    <s v="Altres treballs realitzats per altres empreses i professionals"/>
    <n v="1000"/>
  </r>
  <r>
    <n v="0"/>
    <n v="43113"/>
    <s v="Altres Fires"/>
    <n v="2260201"/>
    <s v="431132260201"/>
    <x v="3"/>
    <s v="Publicitat i propaganda"/>
    <n v="800"/>
  </r>
  <r>
    <n v="0"/>
    <n v="43113"/>
    <s v="Altres Fires"/>
    <n v="2269900"/>
    <s v="431132269900"/>
    <x v="3"/>
    <s v="Altres despeses diverses"/>
    <n v="600"/>
  </r>
  <r>
    <n v="0"/>
    <n v="43113"/>
    <s v="Altres Fires"/>
    <n v="2269905"/>
    <s v="431132269905"/>
    <x v="3"/>
    <s v="Mercats Populars"/>
    <n v="2000"/>
  </r>
  <r>
    <n v="0"/>
    <n v="43113"/>
    <s v="Altres Fires"/>
    <n v="4800058"/>
    <s v="431134800058"/>
    <x v="5"/>
    <s v="Subv. Associació Agrat. Fira Cervesa."/>
    <n v="2000"/>
  </r>
  <r>
    <n v="0"/>
    <n v="43113"/>
    <s v="Altres Fires"/>
    <n v="4800141"/>
    <s v="431134800141"/>
    <x v="5"/>
    <s v="Subv. Societat de caçadors. Fira del caçador."/>
    <n v="10000"/>
  </r>
  <r>
    <n v="0"/>
    <n v="43114"/>
    <s v="Fira del Vehicle d'Ocasió"/>
    <n v="1300101"/>
    <s v="431141300101"/>
    <x v="2"/>
    <s v="Hores Extres Personal Laboral fix"/>
    <n v="50"/>
  </r>
  <r>
    <n v="0"/>
    <n v="43114"/>
    <s v="Fira del Vehicle d'Ocasió"/>
    <n v="1310001"/>
    <s v="431141310001"/>
    <x v="2"/>
    <s v="Retribucions Bàsiques Personal Laboral Temp"/>
    <n v="101.84"/>
  </r>
  <r>
    <n v="0"/>
    <n v="43114"/>
    <s v="Fira del Vehicle d'Ocasió"/>
    <n v="1310005"/>
    <s v="431141310005"/>
    <x v="2"/>
    <s v="Indemnitzacions personal laboral temporal"/>
    <n v="10"/>
  </r>
  <r>
    <n v="0"/>
    <n v="43114"/>
    <s v="Fira del Vehicle d'Ocasió"/>
    <n v="1510002"/>
    <s v="431141510002"/>
    <x v="2"/>
    <s v="Hores Extres Personal Laboral Temporal"/>
    <n v="50"/>
  </r>
  <r>
    <n v="0"/>
    <n v="43114"/>
    <s v="Fira del Vehicle d'Ocasió"/>
    <n v="1600001"/>
    <s v="431141600001"/>
    <x v="2"/>
    <s v="Seguretat Social"/>
    <n v="32.130000000000003"/>
  </r>
  <r>
    <n v="0"/>
    <n v="43114"/>
    <s v="Fira del Vehicle d'Ocasió"/>
    <n v="2030001"/>
    <s v="431142030001"/>
    <x v="3"/>
    <s v="Arrendament Maquinària, Instal i Estris"/>
    <n v="4500"/>
  </r>
  <r>
    <n v="0"/>
    <n v="43114"/>
    <s v="Fira del Vehicle d'Ocasió"/>
    <n v="2219900"/>
    <s v="431142219900"/>
    <x v="3"/>
    <s v="Altres subministraments"/>
    <n v="1700"/>
  </r>
  <r>
    <n v="0"/>
    <n v="43114"/>
    <s v="Fira del Vehicle d'Ocasió"/>
    <n v="2260101"/>
    <s v="431142260101"/>
    <x v="3"/>
    <s v="Atencions Protocol·làries"/>
    <n v="400"/>
  </r>
  <r>
    <n v="0"/>
    <n v="43114"/>
    <s v="Fira del Vehicle d'Ocasió"/>
    <n v="2260201"/>
    <s v="431142260201"/>
    <x v="3"/>
    <s v="Publicitat i propaganda"/>
    <n v="6500"/>
  </r>
  <r>
    <n v="0"/>
    <n v="43114"/>
    <s v="Fira del Vehicle d'Ocasió"/>
    <n v="2269900"/>
    <s v="431142269900"/>
    <x v="3"/>
    <s v="Altres despeses diverses"/>
    <n v="800"/>
  </r>
  <r>
    <n v="0"/>
    <n v="43114"/>
    <s v="Fira del Vehicle d'Ocasió"/>
    <n v="2270101"/>
    <s v="431142270101"/>
    <x v="3"/>
    <s v="Contracte de seguretat"/>
    <n v="2600"/>
  </r>
  <r>
    <n v="0"/>
    <n v="43114"/>
    <s v="Fira del Vehicle d'Ocasió"/>
    <n v="2279900"/>
    <s v="431142279900"/>
    <x v="3"/>
    <s v="Altres treballs realitzats per altres empreses i professionals"/>
    <n v="1000"/>
  </r>
  <r>
    <n v="0"/>
    <n v="43114"/>
    <s v="Fira del Vehicle d'Ocasió"/>
    <n v="4800103"/>
    <s v="431144800103"/>
    <x v="5"/>
    <s v="Subv. Premi comprador mercat vehicle d'ocasió."/>
    <n v="2000"/>
  </r>
  <r>
    <n v="0"/>
    <n v="43201"/>
    <s v="Zona de Lleure, Camping"/>
    <n v="2120000"/>
    <s v="432012120000"/>
    <x v="3"/>
    <s v="Manteniment Edificis i Construccions"/>
    <n v="4000"/>
  </r>
  <r>
    <n v="0"/>
    <n v="43201"/>
    <s v="Zona de Lleure, Camping"/>
    <n v="2130001"/>
    <s v="432012130001"/>
    <x v="3"/>
    <s v="Manteniment maquinària, instal i utillatge"/>
    <n v="2000"/>
  </r>
  <r>
    <n v="0"/>
    <n v="43201"/>
    <s v="Zona de Lleure, Camping"/>
    <n v="2210001"/>
    <s v="432012210001"/>
    <x v="3"/>
    <s v="Subministrament Energia Elèctrica"/>
    <n v="2500"/>
  </r>
  <r>
    <n v="0"/>
    <n v="43201"/>
    <s v="Zona de Lleure, Camping"/>
    <n v="2210101"/>
    <s v="432012210101"/>
    <x v="3"/>
    <s v="Subministrament aigua"/>
    <n v="400"/>
  </r>
  <r>
    <n v="0"/>
    <n v="43201"/>
    <s v="Zona de Lleure, Camping"/>
    <n v="2210301"/>
    <s v="432012210301"/>
    <x v="3"/>
    <s v="Combustible i carburants"/>
    <n v="500"/>
  </r>
  <r>
    <n v="0"/>
    <n v="43201"/>
    <s v="Zona de Lleure, Camping"/>
    <n v="2220001"/>
    <s v="432012220001"/>
    <x v="3"/>
    <s v="Serveis de Telecomunicacions"/>
    <n v="1100"/>
  </r>
  <r>
    <n v="0"/>
    <n v="43301"/>
    <s v="Viver d'Empreses Cal Trepat"/>
    <n v="2060001"/>
    <s v="433012060001"/>
    <x v="3"/>
    <s v="Arrendament equips informàtic"/>
    <n v="363"/>
  </r>
  <r>
    <n v="0"/>
    <n v="43301"/>
    <s v="Viver d'Empreses Cal Trepat"/>
    <n v="2120000"/>
    <s v="433012120000"/>
    <x v="3"/>
    <s v="Manteniment Edificis i Construccions"/>
    <n v="1000"/>
  </r>
  <r>
    <n v="0"/>
    <n v="43301"/>
    <s v="Viver d'Empreses Cal Trepat"/>
    <n v="2130001"/>
    <s v="433012130001"/>
    <x v="3"/>
    <s v="Manteniment maquinària, instal i utillatge"/>
    <n v="2000"/>
  </r>
  <r>
    <n v="0"/>
    <n v="43301"/>
    <s v="Viver d'Empreses Cal Trepat"/>
    <n v="2160001"/>
    <s v="433012160001"/>
    <x v="3"/>
    <s v="Manteniment Equips Informàtics"/>
    <n v="150"/>
  </r>
  <r>
    <n v="0"/>
    <n v="43301"/>
    <s v="Viver d'Empreses Cal Trepat"/>
    <n v="2160002"/>
    <s v="433012160002"/>
    <x v="3"/>
    <s v="Compra de petit material informàtic"/>
    <n v="600"/>
  </r>
  <r>
    <n v="0"/>
    <n v="43301"/>
    <s v="Viver d'Empreses Cal Trepat"/>
    <n v="2200001"/>
    <s v="433012200001"/>
    <x v="3"/>
    <s v="Material d'oficina"/>
    <n v="60"/>
  </r>
  <r>
    <n v="0"/>
    <n v="43301"/>
    <s v="Viver d'Empreses Cal Trepat"/>
    <n v="2200010"/>
    <s v="433012200010"/>
    <x v="3"/>
    <s v="Fotocòpies i impressions"/>
    <n v="410"/>
  </r>
  <r>
    <n v="0"/>
    <n v="43301"/>
    <s v="Viver d'Empreses Cal Trepat"/>
    <n v="2210001"/>
    <s v="433012210001"/>
    <x v="3"/>
    <s v="Subministrament Energia Elèctrica"/>
    <n v="3000"/>
  </r>
  <r>
    <n v="0"/>
    <n v="43301"/>
    <s v="Viver d'Empreses Cal Trepat"/>
    <n v="2210101"/>
    <s v="433012210101"/>
    <x v="3"/>
    <s v="Subministrament aigua"/>
    <n v="200"/>
  </r>
  <r>
    <n v="0"/>
    <n v="43301"/>
    <s v="Viver d'Empreses Cal Trepat"/>
    <n v="2220001"/>
    <s v="433012220001"/>
    <x v="3"/>
    <s v="Serveis de Telecomunicacions"/>
    <n v="1000"/>
  </r>
  <r>
    <n v="0"/>
    <n v="43301"/>
    <s v="Viver d'Empreses Cal Trepat"/>
    <n v="6360000"/>
    <s v="433016360000"/>
    <x v="4"/>
    <s v="Adquisició equips informàtic"/>
    <n v="100"/>
  </r>
  <r>
    <n v="0"/>
    <n v="43901"/>
    <s v="FEDER - SECRETARIA TÈCNICA DE COORDINACIÓ DEL PECT 001-P-000802 "/>
    <n v="1310001"/>
    <s v="439011310001"/>
    <x v="2"/>
    <s v="Retribucions Bàsiques Personal Laboral Temp"/>
    <n v="936.99"/>
  </r>
  <r>
    <n v="0"/>
    <n v="43901"/>
    <s v="FEDER - SECRETARIA TÈCNICA DE COORDINACIÓ DEL PECT 001-P-000802 "/>
    <n v="1310003"/>
    <s v="439011310003"/>
    <x v="2"/>
    <s v="Complement Destí Personal Laboral Temporal"/>
    <n v="446.9"/>
  </r>
  <r>
    <n v="0"/>
    <n v="43901"/>
    <s v="FEDER - SECRETARIA TÈCNICA DE COORDINACIÓ DEL PECT 001-P-000802 "/>
    <n v="1310004"/>
    <s v="439011310004"/>
    <x v="2"/>
    <s v="Complement Específic Personal Laboral Temp"/>
    <n v="372.02"/>
  </r>
  <r>
    <n v="0"/>
    <n v="43901"/>
    <s v="FEDER - SECRETARIA TÈCNICA DE COORDINACIÓ DEL PECT 001-P-000802 "/>
    <n v="1310005"/>
    <s v="439011310005"/>
    <x v="2"/>
    <s v="Indemnitzacions personal laboral temporal"/>
    <n v="10"/>
  </r>
  <r>
    <n v="0"/>
    <n v="43901"/>
    <s v="FEDER - SECRETARIA TÈCNICA DE COORDINACIÓ DEL PECT 001-P-000802 "/>
    <n v="1600001"/>
    <s v="439011600001"/>
    <x v="2"/>
    <s v="Seguretat Social"/>
    <n v="1302.6300000000001"/>
  </r>
  <r>
    <n v="0"/>
    <n v="43902"/>
    <s v="FEDER - COORDINACIÓ I SEGUIMENT DE LES OPERACIONS DEL PECT 001-P-000802 "/>
    <n v="1310001"/>
    <s v="439021310001"/>
    <x v="2"/>
    <s v="Retribucions Bàsiques Personal Laboral Temp"/>
    <n v="936.99"/>
  </r>
  <r>
    <n v="0"/>
    <n v="43902"/>
    <s v="FEDER - COORDINACIÓ I SEGUIMENT DE LES OPERACIONS DEL PECT 001-P-000802 "/>
    <n v="1310003"/>
    <s v="439021310003"/>
    <x v="2"/>
    <s v="Complement Destí Personal Laboral Temporal"/>
    <n v="446.9"/>
  </r>
  <r>
    <n v="0"/>
    <n v="43902"/>
    <s v="FEDER - COORDINACIÓ I SEGUIMENT DE LES OPERACIONS DEL PECT 001-P-000802 "/>
    <n v="1310004"/>
    <s v="439021310004"/>
    <x v="2"/>
    <s v="Complement Específic Personal Laboral Temp"/>
    <n v="372.02"/>
  </r>
  <r>
    <n v="0"/>
    <n v="43902"/>
    <s v="FEDER - COORDINACIÓ I SEGUIMENT DE LES OPERACIONS DEL PECT 001-P-000802 "/>
    <n v="1310005"/>
    <s v="439021310005"/>
    <x v="2"/>
    <s v="Indemnitzacions personal laboral temporal"/>
    <n v="10"/>
  </r>
  <r>
    <n v="0"/>
    <n v="43902"/>
    <s v="FEDER - COORDINACIÓ I SEGUIMENT DE LES OPERACIONS DEL PECT 001-P-000802 "/>
    <n v="1600001"/>
    <s v="439021600001"/>
    <x v="2"/>
    <s v="Seguretat Social"/>
    <n v="1302.6300000000001"/>
  </r>
  <r>
    <n v="0"/>
    <n v="43903"/>
    <s v="FEDER - COORDINACIÓ I SEGUIMENT ECONÒMIC DEL PECT 001-P-000802 "/>
    <n v="1310001"/>
    <s v="439031310001"/>
    <x v="2"/>
    <s v="Retribucions Bàsiques Personal Laboral Temp"/>
    <n v="997.05"/>
  </r>
  <r>
    <n v="0"/>
    <n v="43903"/>
    <s v="FEDER - COORDINACIÓ I SEGUIMENT ECONÒMIC DEL PECT 001-P-000802 "/>
    <n v="1310003"/>
    <s v="439031310003"/>
    <x v="2"/>
    <s v="Complement Destí Personal Laboral Temporal"/>
    <n v="475.56"/>
  </r>
  <r>
    <n v="0"/>
    <n v="43903"/>
    <s v="FEDER - COORDINACIÓ I SEGUIMENT ECONÒMIC DEL PECT 001-P-000802 "/>
    <n v="1310004"/>
    <s v="439031310004"/>
    <x v="2"/>
    <s v="Complement Específic Personal Laboral Temp"/>
    <n v="395.86"/>
  </r>
  <r>
    <n v="0"/>
    <n v="43903"/>
    <s v="FEDER - COORDINACIÓ I SEGUIMENT ECONÒMIC DEL PECT 001-P-000802 "/>
    <n v="1310005"/>
    <s v="439031310005"/>
    <x v="2"/>
    <s v="Indemnitzacions personal laboral temporal"/>
    <n v="10"/>
  </r>
  <r>
    <n v="0"/>
    <n v="43903"/>
    <s v="FEDER - COORDINACIÓ I SEGUIMENT ECONÒMIC DEL PECT 001-P-000802 "/>
    <n v="1600001"/>
    <s v="439031600001"/>
    <x v="2"/>
    <s v="Seguretat Social"/>
    <n v="1302.6300000000001"/>
  </r>
  <r>
    <n v="0"/>
    <n v="43904"/>
    <s v="FEDER - GESTIÓ ADMINISTRATIVA DEL PECT 001-P-000802 "/>
    <n v="1310001"/>
    <s v="439041310001"/>
    <x v="2"/>
    <s v="Retribucions Bàsiques Personal Laboral Temp"/>
    <n v="997.05"/>
  </r>
  <r>
    <n v="0"/>
    <n v="43904"/>
    <s v="FEDER - GESTIÓ ADMINISTRATIVA DEL PECT 001-P-000802 "/>
    <n v="1310003"/>
    <s v="439041310003"/>
    <x v="2"/>
    <s v="Complement Destí Personal Laboral Temporal"/>
    <n v="475.56"/>
  </r>
  <r>
    <n v="0"/>
    <n v="43904"/>
    <s v="FEDER - GESTIÓ ADMINISTRATIVA DEL PECT 001-P-000802 "/>
    <n v="1310004"/>
    <s v="439041310004"/>
    <x v="2"/>
    <s v="Complement Específic Personal Laboral Temp"/>
    <n v="395.86"/>
  </r>
  <r>
    <n v="0"/>
    <n v="43904"/>
    <s v="FEDER - GESTIÓ ADMINISTRATIVA DEL PECT 001-P-000802 "/>
    <n v="1310005"/>
    <s v="439041310005"/>
    <x v="2"/>
    <s v="Indemnitzacions personal laboral temporal"/>
    <n v="10"/>
  </r>
  <r>
    <n v="0"/>
    <n v="43904"/>
    <s v="FEDER - GESTIÓ ADMINISTRATIVA DEL PECT 001-P-000802 "/>
    <n v="1600001"/>
    <s v="439041600001"/>
    <x v="2"/>
    <s v="Seguretat Social"/>
    <n v="1302.6300000000001"/>
  </r>
  <r>
    <n v="0"/>
    <n v="44110"/>
    <s v="Transport col·lectiu urbà de viatgers"/>
    <n v="4670002"/>
    <s v="441104670002"/>
    <x v="5"/>
    <s v="Cànon Transport ATM"/>
    <n v="17000"/>
  </r>
  <r>
    <n v="0"/>
    <n v="44110"/>
    <s v="Transport col·lectiu urbà de viatgers"/>
    <n v="4720001"/>
    <s v="441104720001"/>
    <x v="5"/>
    <s v="Subv. Transport Urbà"/>
    <n v="93000"/>
  </r>
  <r>
    <n v="0"/>
    <n v="44200"/>
    <s v="Infraestructures del transport"/>
    <n v="2120000"/>
    <s v="442002120000"/>
    <x v="3"/>
    <s v="Manteniment Edificis i Construccions"/>
    <n v="4000"/>
  </r>
  <r>
    <n v="0"/>
    <n v="44200"/>
    <s v="Infraestructures del transport"/>
    <n v="2130001"/>
    <s v="442002130001"/>
    <x v="3"/>
    <s v="Manteniment maquinària, instal i utillatge"/>
    <n v="500"/>
  </r>
  <r>
    <n v="0"/>
    <n v="44200"/>
    <s v="Infraestructures del transport"/>
    <n v="2210001"/>
    <s v="442002210001"/>
    <x v="3"/>
    <s v="Subministrament Energia Elèctrica"/>
    <n v="6750"/>
  </r>
  <r>
    <n v="0"/>
    <n v="44200"/>
    <s v="Infraestructures del transport"/>
    <n v="2210101"/>
    <s v="442002210101"/>
    <x v="3"/>
    <s v="Subministrament aigua"/>
    <n v="1000"/>
  </r>
  <r>
    <n v="0"/>
    <n v="44200"/>
    <s v="Infraestructures del transport"/>
    <n v="2220001"/>
    <s v="442002220001"/>
    <x v="3"/>
    <s v="Serveis de Telecomunicacions"/>
    <n v="300"/>
  </r>
  <r>
    <n v="0"/>
    <n v="44200"/>
    <s v="Infraestructures del transport"/>
    <n v="2240001"/>
    <s v="442002240001"/>
    <x v="3"/>
    <s v="Assegurances"/>
    <n v="100"/>
  </r>
  <r>
    <n v="0"/>
    <n v="44200"/>
    <s v="Infraestructures del transport"/>
    <n v="6220000"/>
    <s v="442006220000"/>
    <x v="4"/>
    <s v="MOLLS RENFE (futura estació autobusos)"/>
    <n v="8000"/>
  </r>
  <r>
    <n v="0"/>
    <n v="45901"/>
    <s v="Aparcament Municipal"/>
    <n v="1300001"/>
    <s v="459011300001"/>
    <x v="2"/>
    <s v="Retribucions Bàsiques Personal Laboral Fix"/>
    <n v="8574.2999999999993"/>
  </r>
  <r>
    <n v="0"/>
    <n v="45901"/>
    <s v="Aparcament Municipal"/>
    <n v="1300002"/>
    <s v="459011300002"/>
    <x v="2"/>
    <s v="Triennis Personal Laboral Fix"/>
    <n v="1688.4"/>
  </r>
  <r>
    <n v="0"/>
    <n v="45901"/>
    <s v="Aparcament Municipal"/>
    <n v="1300101"/>
    <s v="459011300101"/>
    <x v="2"/>
    <s v="Hores Extres Personal Laboral Fix"/>
    <n v="200"/>
  </r>
  <r>
    <n v="0"/>
    <n v="45901"/>
    <s v="Aparcament Municipal"/>
    <n v="1300201"/>
    <s v="459011300201"/>
    <x v="2"/>
    <s v="Complement Destí Personal Laboral Fix"/>
    <n v="4769.8"/>
  </r>
  <r>
    <n v="0"/>
    <n v="45901"/>
    <s v="Aparcament Municipal"/>
    <n v="1300202"/>
    <s v="459011300202"/>
    <x v="2"/>
    <s v="Complement Específic Personal Laboral Fix"/>
    <n v="5105"/>
  </r>
  <r>
    <n v="0"/>
    <n v="45901"/>
    <s v="Aparcament Municipal"/>
    <n v="1310005"/>
    <s v="459011310005"/>
    <x v="2"/>
    <s v="Indemnitzacions personal laboral temporal"/>
    <n v="10"/>
  </r>
  <r>
    <n v="0"/>
    <n v="45901"/>
    <s v="Aparcament Municipal"/>
    <n v="1510002"/>
    <s v="459011510002"/>
    <x v="2"/>
    <s v="Hores Extres Personal Laboral Temporal"/>
    <n v="50"/>
  </r>
  <r>
    <n v="0"/>
    <n v="45901"/>
    <s v="Aparcament Municipal"/>
    <n v="1600001"/>
    <s v="459011600001"/>
    <x v="2"/>
    <s v="Seguretat Social"/>
    <n v="6354"/>
  </r>
  <r>
    <n v="0"/>
    <n v="45901"/>
    <s v="Aparcament Municipal"/>
    <n v="2060001"/>
    <s v="459012060001"/>
    <x v="3"/>
    <s v="Arrendament equips informàtic"/>
    <n v="50"/>
  </r>
  <r>
    <n v="0"/>
    <n v="45901"/>
    <s v="Aparcament Municipal"/>
    <n v="2120000"/>
    <s v="459012120000"/>
    <x v="3"/>
    <s v="Manteniment Edificis i Construccions"/>
    <n v="2000"/>
  </r>
  <r>
    <n v="0"/>
    <n v="45901"/>
    <s v="Aparcament Municipal"/>
    <n v="2130001"/>
    <s v="459012130001"/>
    <x v="3"/>
    <s v="Manteniment maquinària, instal i utillatge"/>
    <n v="8200"/>
  </r>
  <r>
    <n v="0"/>
    <n v="45901"/>
    <s v="Aparcament Municipal"/>
    <n v="2160001"/>
    <s v="459012160001"/>
    <x v="3"/>
    <s v="Manteniment Equips Informàtics"/>
    <n v="50"/>
  </r>
  <r>
    <n v="0"/>
    <n v="45901"/>
    <s v="Aparcament Municipal"/>
    <n v="2160002"/>
    <s v="459012160002"/>
    <x v="3"/>
    <s v="Compra de petit material informàtic"/>
    <n v="50"/>
  </r>
  <r>
    <n v="0"/>
    <n v="45901"/>
    <s v="Aparcament Municipal"/>
    <n v="2200001"/>
    <s v="459012200001"/>
    <x v="3"/>
    <s v="Material d'oficina"/>
    <n v="200"/>
  </r>
  <r>
    <n v="0"/>
    <n v="45901"/>
    <s v="Aparcament Municipal"/>
    <n v="2200010"/>
    <s v="459012200010"/>
    <x v="3"/>
    <s v="Fotocòpies i impressions"/>
    <n v="50"/>
  </r>
  <r>
    <n v="0"/>
    <n v="45901"/>
    <s v="Aparcament Municipal"/>
    <n v="2210001"/>
    <s v="459012210001"/>
    <x v="3"/>
    <s v="Subministrament Energia Elèctrica"/>
    <n v="4000"/>
  </r>
  <r>
    <n v="0"/>
    <n v="45901"/>
    <s v="Aparcament Municipal"/>
    <n v="2210101"/>
    <s v="459012210101"/>
    <x v="3"/>
    <s v="Subministrament aigua"/>
    <n v="300"/>
  </r>
  <r>
    <n v="0"/>
    <n v="45901"/>
    <s v="Aparcament Municipal"/>
    <n v="2219901"/>
    <s v="459012219901"/>
    <x v="3"/>
    <s v="Material Tècnic"/>
    <n v="2000"/>
  </r>
  <r>
    <n v="0"/>
    <n v="45901"/>
    <s v="Aparcament Municipal"/>
    <n v="2220001"/>
    <s v="459012220001"/>
    <x v="3"/>
    <s v="Serveis de Telecomunicacions"/>
    <n v="1000"/>
  </r>
  <r>
    <n v="0"/>
    <n v="45901"/>
    <s v="Aparcament Municipal"/>
    <n v="2260201"/>
    <s v="459012260201"/>
    <x v="3"/>
    <s v="Publicitat i propaganda"/>
    <n v="200"/>
  </r>
  <r>
    <n v="0"/>
    <n v="45901"/>
    <s v="Aparcament Municipal"/>
    <n v="6360000"/>
    <s v="459016360000"/>
    <x v="4"/>
    <s v="Adquisició equips informàtic"/>
    <n v="1500"/>
  </r>
  <r>
    <n v="0"/>
    <n v="49100"/>
    <s v="Ràdio i TV Local"/>
    <n v="1300001"/>
    <s v="491001300001"/>
    <x v="2"/>
    <s v="Retribucions Bàsiques Personal Laboral Fix"/>
    <n v="28712"/>
  </r>
  <r>
    <n v="0"/>
    <n v="49100"/>
    <s v="Ràdio i TV Local"/>
    <n v="1300002"/>
    <s v="491001300002"/>
    <x v="2"/>
    <s v="Triennis Personal Laboral Fix"/>
    <n v="4562.6000000000004"/>
  </r>
  <r>
    <n v="0"/>
    <n v="49100"/>
    <s v="Ràdio i TV Local"/>
    <n v="1300101"/>
    <s v="491001300101"/>
    <x v="2"/>
    <s v="Hores Extres Personal Laboral Fix"/>
    <n v="400"/>
  </r>
  <r>
    <n v="0"/>
    <n v="49100"/>
    <s v="Ràdio i TV Local"/>
    <n v="1300201"/>
    <s v="491001300201"/>
    <x v="2"/>
    <s v="Complement Destí Personal Laboral Fix"/>
    <n v="16011"/>
  </r>
  <r>
    <n v="0"/>
    <n v="49100"/>
    <s v="Ràdio i TV Local"/>
    <n v="1300202"/>
    <s v="491001300202"/>
    <x v="2"/>
    <s v="Complement Específic Personal Laboral Fix"/>
    <n v="17988"/>
  </r>
  <r>
    <n v="0"/>
    <n v="49100"/>
    <s v="Ràdio i TV Local"/>
    <n v="1310001"/>
    <s v="491001310001"/>
    <x v="2"/>
    <s v="Retribucions Bàsiques Personal Laboral Temp"/>
    <n v="22076"/>
  </r>
  <r>
    <n v="0"/>
    <n v="49100"/>
    <s v="Ràdio i TV Local"/>
    <n v="1310002"/>
    <s v="491001310002"/>
    <x v="2"/>
    <s v="Triennis laboral temporal"/>
    <n v="866.8"/>
  </r>
  <r>
    <n v="0"/>
    <n v="49100"/>
    <s v="Ràdio i TV Local"/>
    <n v="1310003"/>
    <s v="491001310003"/>
    <x v="2"/>
    <s v="Complement Destí Personal Laboral Temporal"/>
    <n v="12347"/>
  </r>
  <r>
    <n v="0"/>
    <n v="49100"/>
    <s v="Ràdio i TV Local"/>
    <n v="1310004"/>
    <s v="491001310004"/>
    <x v="2"/>
    <s v="Complement Específic Personal Laboral Temp"/>
    <n v="11292"/>
  </r>
  <r>
    <n v="0"/>
    <n v="49100"/>
    <s v="Ràdio i TV Local"/>
    <n v="1310005"/>
    <s v="491001310005"/>
    <x v="2"/>
    <s v="Indemnitzacions personal laboral temporal"/>
    <n v="10"/>
  </r>
  <r>
    <n v="0"/>
    <n v="49100"/>
    <s v="Ràdio i TV Local"/>
    <n v="1510002"/>
    <s v="491001510002"/>
    <x v="2"/>
    <s v="Hores Extres Personal Laboral Temporal"/>
    <n v="500"/>
  </r>
  <r>
    <n v="0"/>
    <n v="49100"/>
    <s v="Ràdio i TV Local"/>
    <n v="1600001"/>
    <s v="491001600001"/>
    <x v="2"/>
    <s v="Seguretat Social"/>
    <n v="35880"/>
  </r>
  <r>
    <n v="0"/>
    <n v="49100"/>
    <s v="Ràdio i TV Local"/>
    <n v="2060001"/>
    <s v="491002060001"/>
    <x v="3"/>
    <s v="Arrendament equips informàtic"/>
    <n v="290.39999999999998"/>
  </r>
  <r>
    <n v="0"/>
    <n v="49100"/>
    <s v="Ràdio i TV Local"/>
    <n v="2090002"/>
    <s v="491002090002"/>
    <x v="3"/>
    <s v="Drets d'Autors"/>
    <n v="5000"/>
  </r>
  <r>
    <n v="0"/>
    <n v="49100"/>
    <s v="Ràdio i TV Local"/>
    <n v="2120000"/>
    <s v="491002120000"/>
    <x v="3"/>
    <s v="Manteniment Edificis i Construccions"/>
    <n v="900"/>
  </r>
  <r>
    <n v="0"/>
    <n v="49100"/>
    <s v="Ràdio i TV Local"/>
    <n v="2130001"/>
    <s v="491002130001"/>
    <x v="3"/>
    <s v="Manteniment maquinària, instal i utillatge"/>
    <n v="700"/>
  </r>
  <r>
    <n v="0"/>
    <n v="49100"/>
    <s v="Ràdio i TV Local"/>
    <n v="2140001"/>
    <s v="491002140001"/>
    <x v="3"/>
    <s v="Manteniment Elements de Transport"/>
    <n v="500"/>
  </r>
  <r>
    <n v="0"/>
    <n v="49100"/>
    <s v="Ràdio i TV Local"/>
    <n v="2160001"/>
    <s v="491002160001"/>
    <x v="3"/>
    <s v="Manteniment Equips Informàtics"/>
    <n v="700"/>
  </r>
  <r>
    <n v="0"/>
    <n v="49100"/>
    <s v="Ràdio i TV Local"/>
    <n v="2160002"/>
    <s v="491002160002"/>
    <x v="3"/>
    <s v="Compra de petit material informàtic"/>
    <n v="100"/>
  </r>
  <r>
    <n v="0"/>
    <n v="49100"/>
    <s v="Ràdio i TV Local"/>
    <n v="2200001"/>
    <s v="491002200001"/>
    <x v="3"/>
    <s v="Material d'oficina"/>
    <n v="500"/>
  </r>
  <r>
    <n v="0"/>
    <n v="49100"/>
    <s v="Ràdio i TV Local"/>
    <n v="2200010"/>
    <s v="491002200010"/>
    <x v="3"/>
    <s v="Fotocòpies i impressions"/>
    <n v="600"/>
  </r>
  <r>
    <n v="0"/>
    <n v="49100"/>
    <s v="Ràdio i TV Local"/>
    <n v="2200101"/>
    <s v="491002200101"/>
    <x v="3"/>
    <s v="Premsa, revistes, llibres i altres publicacions"/>
    <n v="1000"/>
  </r>
  <r>
    <n v="0"/>
    <n v="49100"/>
    <s v="Ràdio i TV Local"/>
    <n v="2210001"/>
    <s v="491002210001"/>
    <x v="3"/>
    <s v="Subministrament Energia Elèctrica"/>
    <n v="4500"/>
  </r>
  <r>
    <n v="0"/>
    <n v="49100"/>
    <s v="Ràdio i TV Local"/>
    <n v="2210101"/>
    <s v="491002210101"/>
    <x v="3"/>
    <s v="Subministrament aigua"/>
    <n v="100"/>
  </r>
  <r>
    <n v="0"/>
    <n v="49100"/>
    <s v="Ràdio i TV Local"/>
    <n v="2210301"/>
    <s v="491002210301"/>
    <x v="3"/>
    <s v="Combustible i carburants"/>
    <n v="1200"/>
  </r>
  <r>
    <n v="0"/>
    <n v="49100"/>
    <s v="Ràdio i TV Local"/>
    <n v="2219905"/>
    <s v="491002219905"/>
    <x v="3"/>
    <s v="COVID Subministrament de productes"/>
    <n v="300"/>
  </r>
  <r>
    <n v="0"/>
    <n v="49100"/>
    <s v="Ràdio i TV Local"/>
    <n v="2220001"/>
    <s v="491002220001"/>
    <x v="3"/>
    <s v="Serveis de Telecomunicacions"/>
    <n v="4000"/>
  </r>
  <r>
    <n v="0"/>
    <n v="49100"/>
    <s v="Ràdio i TV Local"/>
    <n v="2220101"/>
    <s v="491002220101"/>
    <x v="3"/>
    <s v="Despeses Postals"/>
    <n v="100"/>
  </r>
  <r>
    <n v="0"/>
    <n v="49100"/>
    <s v="Ràdio i TV Local"/>
    <n v="2220301"/>
    <s v="491002220301"/>
    <x v="3"/>
    <s v="Manteniment WEB"/>
    <n v="2250"/>
  </r>
  <r>
    <n v="0"/>
    <n v="49100"/>
    <s v="Ràdio i TV Local"/>
    <n v="2240001"/>
    <s v="491002240001"/>
    <x v="3"/>
    <s v="Assegurances"/>
    <n v="400"/>
  </r>
  <r>
    <n v="0"/>
    <n v="49100"/>
    <s v="Ràdio i TV Local"/>
    <n v="2250000"/>
    <s v="491002250000"/>
    <x v="3"/>
    <s v="Tributs Estatals"/>
    <n v="1300"/>
  </r>
  <r>
    <n v="0"/>
    <n v="49100"/>
    <s v="Ràdio i TV Local"/>
    <n v="2260101"/>
    <s v="491002260101"/>
    <x v="3"/>
    <s v="Atencions Protocol·làries"/>
    <n v="1000"/>
  </r>
  <r>
    <n v="0"/>
    <n v="49100"/>
    <s v="Ràdio i TV Local"/>
    <n v="2260201"/>
    <s v="491002260201"/>
    <x v="3"/>
    <s v="Publicitat i propaganda"/>
    <n v="500"/>
  </r>
  <r>
    <n v="0"/>
    <n v="49100"/>
    <s v="Ràdio i TV Local"/>
    <n v="2270600"/>
    <s v="491002270600"/>
    <x v="3"/>
    <s v="Estudis i Treballs Tècnics"/>
    <n v="3500"/>
  </r>
  <r>
    <n v="0"/>
    <n v="49100"/>
    <s v="Ràdio i TV Local"/>
    <n v="2279900"/>
    <s v="491002279900"/>
    <x v="3"/>
    <s v="Altres treballs realitzats per altres empreses i professionals"/>
    <n v="3800"/>
  </r>
  <r>
    <n v="0"/>
    <n v="49100"/>
    <s v="Ràdio i TV Local"/>
    <n v="2302000"/>
    <s v="491002302000"/>
    <x v="3"/>
    <s v="Dietes del personal no directiu"/>
    <n v="50"/>
  </r>
  <r>
    <n v="0"/>
    <n v="49100"/>
    <s v="Ràdio i TV Local"/>
    <n v="2312000"/>
    <s v="491002312000"/>
    <x v="3"/>
    <s v="Locomoció del personal no directiu"/>
    <n v="200"/>
  </r>
  <r>
    <n v="0"/>
    <n v="49100"/>
    <s v="Ràdio i TV Local"/>
    <n v="6360000"/>
    <s v="491006360000"/>
    <x v="4"/>
    <s v="Adquisició equips informàtic"/>
    <n v="1600"/>
  </r>
  <r>
    <n v="0"/>
    <n v="49101"/>
    <s v="Wifi 4EU"/>
    <n v="2279954"/>
    <s v="491012279954"/>
    <x v="3"/>
    <s v="Manteniment i connexió a internet d'alta capacitat"/>
    <n v="4835.97"/>
  </r>
  <r>
    <n v="0"/>
    <n v="91200"/>
    <s v="Òrgans de govern"/>
    <n v="1000101"/>
    <s v="912001000101"/>
    <x v="2"/>
    <s v="Regidors Corporació"/>
    <n v="233052"/>
  </r>
  <r>
    <n v="0"/>
    <n v="91200"/>
    <s v="Òrgans de govern"/>
    <n v="1600001"/>
    <s v="912001600001"/>
    <x v="2"/>
    <s v="Seguretat Social"/>
    <n v="75644"/>
  </r>
  <r>
    <n v="0"/>
    <n v="91200"/>
    <s v="Òrgans de govern"/>
    <n v="2220001"/>
    <s v="912002220001"/>
    <x v="3"/>
    <s v="Serveis de Telecomunicacions"/>
    <n v="300"/>
  </r>
  <r>
    <n v="0"/>
    <n v="91200"/>
    <s v="Òrgans de govern"/>
    <n v="2260101"/>
    <s v="912002260101"/>
    <x v="3"/>
    <s v="Atencions Protocol·làries"/>
    <n v="1000"/>
  </r>
  <r>
    <n v="0"/>
    <n v="91200"/>
    <s v="Òrgans de govern"/>
    <n v="4800061"/>
    <s v="912004800061"/>
    <x v="5"/>
    <s v="Subv. Associació Melhfa. Acollida infants sahrauis."/>
    <n v="1600"/>
  </r>
  <r>
    <n v="0"/>
    <n v="91200"/>
    <s v="Òrgans de govern"/>
    <n v="4800078"/>
    <s v="912004800078"/>
    <x v="5"/>
    <s v="Subv. Fons Solidaritat"/>
    <n v="7500"/>
  </r>
  <r>
    <n v="0"/>
    <n v="91200"/>
    <s v="Òrgans de govern"/>
    <n v="4800079"/>
    <s v="912004800079"/>
    <x v="5"/>
    <s v="Subv. Grups Municipals"/>
    <n v="16300"/>
  </r>
  <r>
    <n v="0"/>
    <n v="91200"/>
    <s v="Òrgans de govern"/>
    <n v="4800157"/>
    <s v="912004800157"/>
    <x v="5"/>
    <s v="Subv. Coop. Monges Carmelites. Beques estudiants Kenya."/>
    <n v="1500"/>
  </r>
  <r>
    <n v="0"/>
    <n v="91200"/>
    <s v="Òrgans de govern"/>
    <n v="7800007"/>
    <s v="912007800007"/>
    <x v="6"/>
    <s v="Subv. Mans Unides. Projecte millora educació primparia i higiene a Uganda"/>
    <n v="4000"/>
  </r>
  <r>
    <n v="0"/>
    <n v="92000"/>
    <s v="Administració general"/>
    <n v="1200001"/>
    <s v="920001200001"/>
    <x v="2"/>
    <s v="Sous Grup A1"/>
    <n v="49171"/>
  </r>
  <r>
    <n v="0"/>
    <n v="92000"/>
    <s v="Administració general"/>
    <n v="1200101"/>
    <s v="920001200101"/>
    <x v="2"/>
    <s v="Sous Grup A2"/>
    <n v="3603.8"/>
  </r>
  <r>
    <n v="0"/>
    <n v="92000"/>
    <s v="Administració general"/>
    <n v="1200301"/>
    <s v="920001200301"/>
    <x v="2"/>
    <s v="Sous Grup C1"/>
    <n v="22076"/>
  </r>
  <r>
    <n v="0"/>
    <n v="92000"/>
    <s v="Administració general"/>
    <n v="1200601"/>
    <s v="920001200601"/>
    <x v="2"/>
    <s v="Triennis Funcionaris "/>
    <n v="20798"/>
  </r>
  <r>
    <n v="0"/>
    <n v="92000"/>
    <s v="Administració general"/>
    <n v="1210001"/>
    <s v="920001210001"/>
    <x v="2"/>
    <s v="Complement Destí Personal Funcionari"/>
    <n v="51751"/>
  </r>
  <r>
    <n v="0"/>
    <n v="92000"/>
    <s v="Administració general"/>
    <n v="1210101"/>
    <s v="920001210101"/>
    <x v="2"/>
    <s v="Complement Específic Personal Funcionari"/>
    <n v="74970"/>
  </r>
  <r>
    <n v="0"/>
    <n v="92000"/>
    <s v="Administració general"/>
    <n v="1300001"/>
    <s v="920001300001"/>
    <x v="2"/>
    <s v="Retribucions Bàsiques Personal Laboral Fix"/>
    <n v="171367"/>
  </r>
  <r>
    <n v="0"/>
    <n v="92000"/>
    <s v="Administració general"/>
    <n v="1300002"/>
    <s v="920001300002"/>
    <x v="2"/>
    <s v="Triennis Personal Laboral Fix"/>
    <n v="41895"/>
  </r>
  <r>
    <n v="0"/>
    <n v="92000"/>
    <s v="Administració general"/>
    <n v="1300201"/>
    <s v="920001300201"/>
    <x v="2"/>
    <s v="Complement Destí Personal Laboral Fix"/>
    <n v="101390"/>
  </r>
  <r>
    <n v="0"/>
    <n v="92000"/>
    <s v="Administració general"/>
    <n v="1300202"/>
    <s v="920001300202"/>
    <x v="2"/>
    <s v="Complement Específic Personal Laboral Fix"/>
    <n v="100489"/>
  </r>
  <r>
    <n v="0"/>
    <n v="92000"/>
    <s v="Administració general"/>
    <n v="1310001"/>
    <s v="920001310001"/>
    <x v="2"/>
    <s v="Retribucions Bàsiques Personal Laboral Temp"/>
    <n v="25451"/>
  </r>
  <r>
    <n v="0"/>
    <n v="92000"/>
    <s v="Administració general"/>
    <n v="1310003"/>
    <s v="920001310003"/>
    <x v="2"/>
    <s v="Complement Destí Personal Laboral Temporal"/>
    <n v="13049"/>
  </r>
  <r>
    <n v="0"/>
    <n v="92000"/>
    <s v="Administració general"/>
    <n v="1310004"/>
    <s v="920001310004"/>
    <x v="2"/>
    <s v="Complement Específic Personal Laboral Temp"/>
    <n v="13304"/>
  </r>
  <r>
    <n v="0"/>
    <n v="92000"/>
    <s v="Administració general"/>
    <n v="1310005"/>
    <s v="920001310005"/>
    <x v="2"/>
    <s v="Indemnitzacions personal laboral temporal"/>
    <n v="10"/>
  </r>
  <r>
    <n v="0"/>
    <n v="92000"/>
    <s v="Administració general"/>
    <n v="1500001"/>
    <s v="920001500001"/>
    <x v="2"/>
    <s v="Productivitat Personal Funcionari"/>
    <n v="13555.6"/>
  </r>
  <r>
    <n v="0"/>
    <n v="92000"/>
    <s v="Administració general"/>
    <n v="1500002"/>
    <s v="920001500002"/>
    <x v="2"/>
    <s v="Productivitat Personal Laboral Fix"/>
    <n v="1303.5999999999999"/>
  </r>
  <r>
    <n v="0"/>
    <n v="92000"/>
    <s v="Administració general"/>
    <n v="1500003"/>
    <s v="920001500003"/>
    <x v="2"/>
    <s v="Productivitat laboral temporal"/>
    <n v="45000"/>
  </r>
  <r>
    <n v="0"/>
    <n v="92000"/>
    <s v="Administració general"/>
    <n v="1510001"/>
    <s v="920001510001"/>
    <x v="2"/>
    <s v="Gratificació Funcionaris Hores Extra"/>
    <n v="200"/>
  </r>
  <r>
    <n v="0"/>
    <n v="92000"/>
    <s v="Administració general"/>
    <n v="1600001"/>
    <s v="920001600001"/>
    <x v="2"/>
    <s v="Seguretat Social"/>
    <n v="200229"/>
  </r>
  <r>
    <n v="0"/>
    <n v="92000"/>
    <s v="Administració general"/>
    <n v="1620001"/>
    <s v="920001620001"/>
    <x v="2"/>
    <s v="Formació i perfeccionament"/>
    <n v="1200"/>
  </r>
  <r>
    <n v="0"/>
    <n v="92000"/>
    <s v="Administració general"/>
    <n v="1620401"/>
    <s v="920001620401"/>
    <x v="2"/>
    <s v="Fons d'acció social "/>
    <n v="34500"/>
  </r>
  <r>
    <n v="0"/>
    <n v="92000"/>
    <s v="Administració general"/>
    <n v="2060001"/>
    <s v="920002060001"/>
    <x v="3"/>
    <s v="Arrendament equips informàtic"/>
    <n v="4100"/>
  </r>
  <r>
    <n v="0"/>
    <n v="92000"/>
    <s v="Administració general"/>
    <n v="2160001"/>
    <s v="920002160001"/>
    <x v="3"/>
    <s v="Manteniment Equips Informàtics"/>
    <n v="10300"/>
  </r>
  <r>
    <n v="0"/>
    <n v="92000"/>
    <s v="Administració general"/>
    <n v="2160002"/>
    <s v="920002160002"/>
    <x v="3"/>
    <s v="Compra de petit material informàtic"/>
    <n v="2500"/>
  </r>
  <r>
    <n v="0"/>
    <n v="92000"/>
    <s v="Administració general"/>
    <n v="2200010"/>
    <s v="920002200010"/>
    <x v="3"/>
    <s v="Fotocòpies i impressions"/>
    <n v="6200"/>
  </r>
  <r>
    <n v="0"/>
    <n v="92000"/>
    <s v="Administració general"/>
    <n v="2200101"/>
    <s v="920002200101"/>
    <x v="3"/>
    <s v="Premsa, revistes, llibres i altres publicacions"/>
    <n v="2500"/>
  </r>
  <r>
    <n v="0"/>
    <n v="92000"/>
    <s v="Administració general"/>
    <n v="2210001"/>
    <s v="920002210001"/>
    <x v="3"/>
    <s v="Subministrament Energia Elèctrica"/>
    <n v="15000"/>
  </r>
  <r>
    <n v="0"/>
    <n v="92000"/>
    <s v="Administració general"/>
    <n v="2210201"/>
    <s v="920002210201"/>
    <x v="3"/>
    <s v="Subministrament Gas"/>
    <n v="9500"/>
  </r>
  <r>
    <n v="0"/>
    <n v="92000"/>
    <s v="Administració general"/>
    <n v="2220001"/>
    <s v="920002220001"/>
    <x v="3"/>
    <s v="Serveis de Telecomunicacions"/>
    <n v="10000"/>
  </r>
  <r>
    <n v="0"/>
    <n v="92000"/>
    <s v="Administració general"/>
    <n v="2220101"/>
    <s v="920002220101"/>
    <x v="3"/>
    <s v="Despeses Postals"/>
    <n v="22128.9"/>
  </r>
  <r>
    <n v="0"/>
    <n v="92000"/>
    <s v="Administració general"/>
    <n v="2220301"/>
    <s v="920002220301"/>
    <x v="3"/>
    <s v="Manteniment WEB"/>
    <n v="4500"/>
  </r>
  <r>
    <n v="0"/>
    <n v="92000"/>
    <s v="Administració general"/>
    <n v="2260201"/>
    <s v="920002260201"/>
    <x v="3"/>
    <s v="Publicitat i propaganda"/>
    <n v="40000"/>
  </r>
  <r>
    <n v="0"/>
    <n v="92000"/>
    <s v="Administració general"/>
    <n v="2279900"/>
    <s v="920002279900"/>
    <x v="3"/>
    <s v="Altres treballs realitzats per altres empreses i professionals"/>
    <n v="2500"/>
  </r>
  <r>
    <n v="0"/>
    <n v="92000"/>
    <s v="Administració general"/>
    <n v="2279939"/>
    <s v="920002279939"/>
    <x v="3"/>
    <s v="Base de dades Espublico"/>
    <n v="11461.11"/>
  </r>
  <r>
    <n v="0"/>
    <n v="92000"/>
    <s v="Administració general"/>
    <n v="2279940"/>
    <s v="920002279940"/>
    <x v="3"/>
    <s v="Manteniment programari informàtic"/>
    <n v="95800"/>
  </r>
  <r>
    <n v="0"/>
    <n v="92000"/>
    <s v="Administració general"/>
    <n v="2279941"/>
    <s v="920002279941"/>
    <x v="3"/>
    <s v="Servei recull de premsa"/>
    <n v="8876.2199999999993"/>
  </r>
  <r>
    <n v="0"/>
    <n v="92000"/>
    <s v="Administració general"/>
    <n v="2279955"/>
    <s v="920002279955"/>
    <x v="3"/>
    <s v="Altres treballs realitzats per informàtica"/>
    <n v="20000"/>
  </r>
  <r>
    <n v="0"/>
    <n v="92000"/>
    <s v="Administració general"/>
    <n v="2279962"/>
    <s v="920002279962"/>
    <x v="3"/>
    <s v="Base de dades el Derecho"/>
    <n v="5922.51"/>
  </r>
  <r>
    <n v="0"/>
    <n v="92000"/>
    <s v="Administració general"/>
    <n v="6360000"/>
    <s v="920006360000"/>
    <x v="4"/>
    <s v="Adquisició equips informàtic"/>
    <n v="100"/>
  </r>
  <r>
    <n v="0"/>
    <n v="92000"/>
    <s v="Administració general"/>
    <n v="6410001"/>
    <s v="920006410001"/>
    <x v="4"/>
    <s v="Programari informàtic"/>
    <n v="7000"/>
  </r>
  <r>
    <n v="0"/>
    <n v="92001"/>
    <s v="Jutjat de Pau"/>
    <n v="2060001"/>
    <s v="920012060001"/>
    <x v="3"/>
    <s v="Arrendament equips informàtic"/>
    <n v="300"/>
  </r>
  <r>
    <n v="0"/>
    <n v="92001"/>
    <s v="Jutjat de Pau"/>
    <n v="2120000"/>
    <s v="920012120000"/>
    <x v="3"/>
    <s v="Manteniment Edificis i Construccions"/>
    <n v="200"/>
  </r>
  <r>
    <n v="0"/>
    <n v="92001"/>
    <s v="Jutjat de Pau"/>
    <n v="2130001"/>
    <s v="920012130001"/>
    <x v="3"/>
    <s v="Manteniment maquinària, instal i utillatge"/>
    <n v="500"/>
  </r>
  <r>
    <n v="0"/>
    <n v="92001"/>
    <s v="Jutjat de Pau"/>
    <n v="2200010"/>
    <s v="920012200010"/>
    <x v="3"/>
    <s v="Fotocòpies i impressions"/>
    <n v="300"/>
  </r>
  <r>
    <n v="0"/>
    <n v="92001"/>
    <s v="Jutjat de Pau"/>
    <n v="2210001"/>
    <s v="920012210001"/>
    <x v="3"/>
    <s v="Subministrament Energia Elèctrica"/>
    <n v="2000"/>
  </r>
  <r>
    <n v="0"/>
    <n v="92001"/>
    <s v="Jutjat de Pau"/>
    <n v="2219905"/>
    <s v="920012219905"/>
    <x v="3"/>
    <s v="COVID Subministrament de productes"/>
    <n v="100"/>
  </r>
  <r>
    <n v="0"/>
    <n v="92001"/>
    <s v="Jutjat de Pau"/>
    <n v="2220001"/>
    <s v="920012220001"/>
    <x v="3"/>
    <s v="Serveis de Telecomunicacions"/>
    <n v="1200"/>
  </r>
  <r>
    <n v="0"/>
    <n v="92001"/>
    <s v="Jutjat de Pau"/>
    <n v="2220101"/>
    <s v="920012220101"/>
    <x v="3"/>
    <s v="Despeses Postals"/>
    <n v="4824.72"/>
  </r>
  <r>
    <n v="0"/>
    <n v="92002"/>
    <s v="SERVEI NETEJA "/>
    <n v="1310001"/>
    <s v="920021310001"/>
    <x v="2"/>
    <s v="Retribucions Bàsiques Personal Laboral Temp"/>
    <n v="50588"/>
  </r>
  <r>
    <n v="0"/>
    <n v="92002"/>
    <s v="SERVEI NETEJA "/>
    <n v="1310002"/>
    <s v="920021310002"/>
    <x v="2"/>
    <s v="Triennis laboral temporal"/>
    <n v="5310.3"/>
  </r>
  <r>
    <n v="0"/>
    <n v="92002"/>
    <s v="SERVEI NETEJA "/>
    <n v="1310003"/>
    <s v="920021310003"/>
    <x v="2"/>
    <s v="Complement Destí Personal Laboral Temporal"/>
    <n v="28142"/>
  </r>
  <r>
    <n v="0"/>
    <n v="92002"/>
    <s v="SERVEI NETEJA "/>
    <n v="1310004"/>
    <s v="920021310004"/>
    <x v="2"/>
    <s v="Complement Específic Personal Laboral Temp"/>
    <n v="30985"/>
  </r>
  <r>
    <n v="0"/>
    <n v="92002"/>
    <s v="SERVEI NETEJA "/>
    <n v="1310005"/>
    <s v="920021310005"/>
    <x v="2"/>
    <s v="Indemnitzacions personal laboral temporal"/>
    <n v="10"/>
  </r>
  <r>
    <n v="0"/>
    <n v="92002"/>
    <s v="SERVEI NETEJA "/>
    <n v="1510002"/>
    <s v="920021510002"/>
    <x v="2"/>
    <s v="Hores Extres Personal Laboral Temporal"/>
    <n v="2500"/>
  </r>
  <r>
    <n v="0"/>
    <n v="92002"/>
    <s v="SERVEI NETEJA "/>
    <n v="1600001"/>
    <s v="920021600001"/>
    <x v="2"/>
    <s v="Seguretat Social"/>
    <n v="37647"/>
  </r>
  <r>
    <n v="0"/>
    <n v="92002"/>
    <s v="SERVEI NETEJA "/>
    <n v="2210401"/>
    <s v="920022210401"/>
    <x v="3"/>
    <s v="Vestuari del Personal"/>
    <n v="16000"/>
  </r>
  <r>
    <n v="0"/>
    <n v="92002"/>
    <s v="SERVEI NETEJA "/>
    <n v="2211001"/>
    <s v="920022211001"/>
    <x v="3"/>
    <s v="Productes de neteja i acondiciament"/>
    <n v="18000"/>
  </r>
  <r>
    <n v="0"/>
    <n v="92002"/>
    <s v="SERVEI NETEJA "/>
    <n v="2279900"/>
    <s v="920022279900"/>
    <x v="3"/>
    <s v="Altres treballs realitzats per altres empreses i professionals"/>
    <n v="1000"/>
  </r>
  <r>
    <n v="0"/>
    <n v="92002"/>
    <s v="SERVEI NETEJA "/>
    <n v="6230000"/>
    <s v="920026230000"/>
    <x v="4"/>
    <s v="Inversió nova de maquinària, instal·lacions tècniques i utillatge"/>
    <n v="1500"/>
  </r>
  <r>
    <n v="0"/>
    <n v="92400"/>
    <s v="Participació ciutadana"/>
    <n v="1300001"/>
    <s v="924001300001"/>
    <x v="2"/>
    <s v="Retribucions Bàsiques Personal Laboral Fix"/>
    <n v="11038"/>
  </r>
  <r>
    <n v="0"/>
    <n v="92400"/>
    <s v="Participació ciutadana"/>
    <n v="1300002"/>
    <s v="924001300002"/>
    <x v="2"/>
    <s v="Triennis Personal Laboral Fix"/>
    <n v="4035.2"/>
  </r>
  <r>
    <n v="0"/>
    <n v="92400"/>
    <s v="Participació ciutadana"/>
    <n v="1300101"/>
    <s v="924001300101"/>
    <x v="2"/>
    <s v="Hores Extres Personal Laboral Fix"/>
    <n v="50"/>
  </r>
  <r>
    <n v="0"/>
    <n v="92400"/>
    <s v="Participació ciutadana"/>
    <n v="1300201"/>
    <s v="924001300201"/>
    <x v="2"/>
    <s v="Complement Destí Personal Laboral Fix"/>
    <n v="6173.6"/>
  </r>
  <r>
    <n v="0"/>
    <n v="92400"/>
    <s v="Participació ciutadana"/>
    <n v="1300202"/>
    <s v="924001300202"/>
    <x v="2"/>
    <s v="Complement Específic Personal Laboral Fix"/>
    <n v="5723.8"/>
  </r>
  <r>
    <n v="0"/>
    <n v="92400"/>
    <s v="Participació ciutadana"/>
    <n v="1600001"/>
    <s v="924001600001"/>
    <x v="2"/>
    <s v="Seguretat Social"/>
    <n v="8457.4"/>
  </r>
  <r>
    <n v="0"/>
    <n v="92400"/>
    <s v="Participació ciutadana"/>
    <n v="2060001"/>
    <s v="924002060001"/>
    <x v="3"/>
    <s v="Arrendament equips informàtic"/>
    <n v="43.56"/>
  </r>
  <r>
    <n v="0"/>
    <n v="92400"/>
    <s v="Participació ciutadana"/>
    <n v="2160001"/>
    <s v="924002160001"/>
    <x v="3"/>
    <s v="Manteniment Equips Informàtics"/>
    <n v="50"/>
  </r>
  <r>
    <n v="0"/>
    <n v="92400"/>
    <s v="Participació ciutadana"/>
    <n v="2160002"/>
    <s v="924002160002"/>
    <x v="3"/>
    <s v="Compra de petit material informàtic"/>
    <n v="50"/>
  </r>
  <r>
    <n v="0"/>
    <n v="92400"/>
    <s v="Participació ciutadana"/>
    <n v="2200010"/>
    <s v="924002200010"/>
    <x v="3"/>
    <s v="Fotocòpies i impressions"/>
    <n v="100"/>
  </r>
  <r>
    <n v="0"/>
    <n v="92400"/>
    <s v="Participació ciutadana"/>
    <n v="2260101"/>
    <s v="924002260101"/>
    <x v="3"/>
    <s v="Atencions Protocol·làries"/>
    <n v="100"/>
  </r>
  <r>
    <n v="0"/>
    <n v="92400"/>
    <s v="Participació ciutadana"/>
    <n v="2260201"/>
    <s v="924002260201"/>
    <x v="3"/>
    <s v="Publicitat i propaganda"/>
    <n v="1500"/>
  </r>
  <r>
    <n v="0"/>
    <n v="92400"/>
    <s v="Participació ciutadana"/>
    <n v="2260904"/>
    <s v="924002260904"/>
    <x v="3"/>
    <s v="Activitats de participació"/>
    <n v="1000"/>
  </r>
  <r>
    <n v="0"/>
    <n v="92400"/>
    <s v="Participació ciutadana"/>
    <n v="2269910"/>
    <s v="924002269910"/>
    <x v="3"/>
    <s v="Activitats Juntes Districte"/>
    <n v="100"/>
  </r>
  <r>
    <n v="0"/>
    <n v="92400"/>
    <s v="Participació ciutadana"/>
    <n v="2279900"/>
    <s v="924002279900"/>
    <x v="3"/>
    <s v="Altres treballs realitzats per altres empreses i professionals"/>
    <n v="13000"/>
  </r>
  <r>
    <n v="0"/>
    <n v="92400"/>
    <s v="Participació ciutadana"/>
    <n v="2279902"/>
    <s v="924002279902"/>
    <x v="3"/>
    <s v="Implementació del procés de pressupostos participatius"/>
    <n v="1000"/>
  </r>
  <r>
    <n v="0"/>
    <n v="92400"/>
    <s v="Participació ciutadana"/>
    <n v="2302000"/>
    <s v="924002302000"/>
    <x v="3"/>
    <s v="Dietes del personal no directiu"/>
    <n v="100"/>
  </r>
  <r>
    <n v="0"/>
    <n v="92400"/>
    <s v="Participació ciutadana"/>
    <n v="2312000"/>
    <s v="924002312000"/>
    <x v="3"/>
    <s v="Locomoció del personal no directiu"/>
    <n v="100"/>
  </r>
  <r>
    <n v="0"/>
    <n v="92400"/>
    <s v="Participació ciutadana"/>
    <n v="4800032"/>
    <s v="924004800032"/>
    <x v="5"/>
    <s v="Subv. Associació de veïns Fàtima. Festa de barri."/>
    <n v="1000"/>
  </r>
  <r>
    <n v="0"/>
    <n v="92400"/>
    <s v="Participació ciutadana"/>
    <n v="4800033"/>
    <s v="924004800033"/>
    <x v="5"/>
    <s v="Subv. FAVT. Despeses ordinàries 2020."/>
    <n v="500"/>
  </r>
  <r>
    <n v="0"/>
    <n v="92400"/>
    <s v="Participació ciutadana"/>
    <n v="4800035"/>
    <s v="924004800035"/>
    <x v="5"/>
    <s v="Subv. Pares Carmelites. Festa del Carme."/>
    <n v="1000"/>
  </r>
  <r>
    <n v="0"/>
    <n v="92401"/>
    <s v="Centre d'Entitats"/>
    <n v="2060001"/>
    <s v="924012060001"/>
    <x v="3"/>
    <s v="Arrendament equips informàtic"/>
    <n v="290.39999999999998"/>
  </r>
  <r>
    <n v="0"/>
    <n v="92401"/>
    <s v="Centre d'Entitats"/>
    <n v="2120000"/>
    <s v="924012120000"/>
    <x v="3"/>
    <s v="Manteniment Edificis i Construccions"/>
    <n v="5000"/>
  </r>
  <r>
    <n v="0"/>
    <n v="92401"/>
    <s v="Centre d'Entitats"/>
    <n v="2120001"/>
    <s v="924012120001"/>
    <x v="3"/>
    <s v="Manteniment en il·luminació "/>
    <n v="1000"/>
  </r>
  <r>
    <n v="0"/>
    <n v="92401"/>
    <s v="Centre d'Entitats"/>
    <n v="2130001"/>
    <s v="924012130001"/>
    <x v="3"/>
    <s v="Manteniment maquinària, instal i utillatge"/>
    <n v="2000"/>
  </r>
  <r>
    <n v="0"/>
    <n v="92401"/>
    <s v="Centre d'Entitats"/>
    <n v="2160001"/>
    <s v="924012160001"/>
    <x v="3"/>
    <s v="Manteniment Equips Informàtics"/>
    <n v="100"/>
  </r>
  <r>
    <n v="0"/>
    <n v="92401"/>
    <s v="Centre d'Entitats"/>
    <n v="2200001"/>
    <s v="924012200001"/>
    <x v="3"/>
    <s v="Material d'oficina"/>
    <n v="500"/>
  </r>
  <r>
    <n v="0"/>
    <n v="92401"/>
    <s v="Centre d'Entitats"/>
    <n v="2200010"/>
    <s v="924012200010"/>
    <x v="3"/>
    <s v="Fotocòpies i impressions"/>
    <n v="1337.05"/>
  </r>
  <r>
    <n v="0"/>
    <n v="92401"/>
    <s v="Centre d'Entitats"/>
    <n v="2210001"/>
    <s v="924012210001"/>
    <x v="3"/>
    <s v="Subministrament Energia Elèctrica"/>
    <n v="6000"/>
  </r>
  <r>
    <n v="0"/>
    <n v="92401"/>
    <s v="Centre d'Entitats"/>
    <n v="2210101"/>
    <s v="924012210101"/>
    <x v="3"/>
    <s v="Subministrament aigua"/>
    <n v="100"/>
  </r>
  <r>
    <n v="0"/>
    <n v="92401"/>
    <s v="Centre d'Entitats"/>
    <n v="2220001"/>
    <s v="924012220001"/>
    <x v="3"/>
    <s v="Serveis de Telecomunicacions"/>
    <n v="100"/>
  </r>
  <r>
    <n v="0"/>
    <n v="92401"/>
    <s v="Centre d'Entitats"/>
    <n v="2269900"/>
    <s v="924012269900"/>
    <x v="3"/>
    <s v="Altres despeses diverses"/>
    <n v="200"/>
  </r>
  <r>
    <n v="0"/>
    <n v="92401"/>
    <s v="Centre d'Entitats"/>
    <n v="6320000"/>
    <s v="924016320000"/>
    <x v="4"/>
    <s v="Adequació lavabos adaptats"/>
    <n v="11000"/>
  </r>
  <r>
    <n v="0"/>
    <n v="92401"/>
    <s v="Centre d'Entitats"/>
    <n v="6360000"/>
    <s v="924016360000"/>
    <x v="4"/>
    <s v="Adquisició equips informàtic"/>
    <n v="1100"/>
  </r>
  <r>
    <n v="0"/>
    <n v="92402"/>
    <s v="Altet"/>
    <n v="1310001"/>
    <s v="924021310001"/>
    <x v="2"/>
    <s v="Retribucions Bàsiques Personal Laboral Temp"/>
    <n v="2033.8"/>
  </r>
  <r>
    <n v="0"/>
    <n v="92402"/>
    <s v="Altet"/>
    <n v="1310003"/>
    <s v="924021310003"/>
    <x v="2"/>
    <s v="Complement Destí Personal Laboral Temporal"/>
    <n v="1131.2"/>
  </r>
  <r>
    <n v="0"/>
    <n v="92402"/>
    <s v="Altet"/>
    <n v="1310004"/>
    <s v="924021310004"/>
    <x v="2"/>
    <s v="Complement Específic Personal Laboral Temp"/>
    <n v="1027.0999999999999"/>
  </r>
  <r>
    <n v="0"/>
    <n v="92402"/>
    <s v="Altet"/>
    <n v="1310005"/>
    <s v="924021310005"/>
    <x v="2"/>
    <s v="Indemnitzacions personal laboral temporal"/>
    <n v="150"/>
  </r>
  <r>
    <n v="0"/>
    <n v="92402"/>
    <s v="Altet"/>
    <n v="1600001"/>
    <s v="924021600001"/>
    <x v="2"/>
    <s v="Seguretat Social"/>
    <n v="1603.7"/>
  </r>
  <r>
    <n v="0"/>
    <n v="92402"/>
    <s v="Altet"/>
    <n v="2100001"/>
    <s v="924022100001"/>
    <x v="3"/>
    <s v="Manteniment Carrers, Jardins, Camins"/>
    <n v="1000"/>
  </r>
  <r>
    <n v="0"/>
    <n v="92402"/>
    <s v="Altet"/>
    <n v="2120000"/>
    <s v="924022120000"/>
    <x v="3"/>
    <s v="Manteniment Edificis i Construccions"/>
    <n v="2000"/>
  </r>
  <r>
    <n v="0"/>
    <n v="92402"/>
    <s v="Altet"/>
    <n v="2130001"/>
    <s v="924022130001"/>
    <x v="3"/>
    <s v="Manteniment maquinària, instal i utillatge"/>
    <n v="2000"/>
  </r>
  <r>
    <n v="0"/>
    <n v="92402"/>
    <s v="Altet"/>
    <n v="2210001"/>
    <s v="924022210001"/>
    <x v="3"/>
    <s v="Subministrament Energia Elèctrica"/>
    <n v="5000"/>
  </r>
  <r>
    <n v="0"/>
    <n v="92402"/>
    <s v="Altet"/>
    <n v="2210101"/>
    <s v="924022210101"/>
    <x v="3"/>
    <s v="Subministrament aigua"/>
    <n v="1800"/>
  </r>
  <r>
    <n v="0"/>
    <n v="92402"/>
    <s v="Altet"/>
    <n v="2219903"/>
    <s v="924022219903"/>
    <x v="3"/>
    <s v="Materials local social"/>
    <n v="500"/>
  </r>
  <r>
    <n v="0"/>
    <n v="92402"/>
    <s v="Altet"/>
    <n v="2219905"/>
    <s v="924022219905"/>
    <x v="3"/>
    <s v="COVID Subministrament de productes"/>
    <n v="300"/>
  </r>
  <r>
    <n v="0"/>
    <n v="92402"/>
    <s v="Altet"/>
    <n v="2220001"/>
    <s v="924022220001"/>
    <x v="3"/>
    <s v="Serveis de Telecomunicacions"/>
    <n v="1200"/>
  </r>
  <r>
    <n v="0"/>
    <n v="92402"/>
    <s v="Altet"/>
    <n v="2269911"/>
    <s v="924022269911"/>
    <x v="3"/>
    <s v="Activitats Juntes nuclis agregats"/>
    <n v="9000"/>
  </r>
  <r>
    <n v="0"/>
    <n v="92402"/>
    <s v="Altet"/>
    <n v="2279900"/>
    <s v="924022279900"/>
    <x v="3"/>
    <s v="Gestió local social"/>
    <n v="5335.17"/>
  </r>
  <r>
    <n v="0"/>
    <n v="92402"/>
    <s v="Altet"/>
    <n v="2279901"/>
    <s v="924022279901"/>
    <x v="3"/>
    <s v="Gestió Piscina Nucli Agregat"/>
    <n v="12500"/>
  </r>
  <r>
    <n v="0"/>
    <n v="92402"/>
    <s v="Altet"/>
    <n v="4800131"/>
    <s v="924024800131"/>
    <x v="5"/>
    <s v="Subv. Terratinents Altet i Conill. Arranjament camins."/>
    <n v="4000"/>
  </r>
  <r>
    <n v="0"/>
    <n v="92402"/>
    <s v="Altet"/>
    <n v="6190028"/>
    <s v="924026190028"/>
    <x v="4"/>
    <s v="Arrenjament pista central"/>
    <n v="500"/>
  </r>
  <r>
    <n v="0"/>
    <n v="92403"/>
    <s v="Claravalls"/>
    <n v="1310001"/>
    <s v="924031310001"/>
    <x v="2"/>
    <s v="Retribucions Bàsiques Personal Laboral Temp"/>
    <n v="3086.7"/>
  </r>
  <r>
    <n v="0"/>
    <n v="92403"/>
    <s v="Claravalls"/>
    <n v="1310003"/>
    <s v="924031310003"/>
    <x v="2"/>
    <s v="Complement Destí Personal Laboral Temporal"/>
    <n v="1717.1"/>
  </r>
  <r>
    <n v="0"/>
    <n v="92403"/>
    <s v="Claravalls"/>
    <n v="1310004"/>
    <s v="924031310004"/>
    <x v="2"/>
    <s v="Complement Específic Personal Laboral Temp"/>
    <n v="1670.8"/>
  </r>
  <r>
    <n v="0"/>
    <n v="92403"/>
    <s v="Claravalls"/>
    <n v="1310005"/>
    <s v="924031310005"/>
    <x v="2"/>
    <s v="Indemnitzacions personal laboral temporal"/>
    <n v="150"/>
  </r>
  <r>
    <n v="0"/>
    <n v="92403"/>
    <s v="Claravalls"/>
    <n v="1600001"/>
    <s v="924031600001"/>
    <x v="2"/>
    <s v="Seguretat Social"/>
    <n v="2447.6"/>
  </r>
  <r>
    <n v="0"/>
    <n v="92403"/>
    <s v="Claravalls"/>
    <n v="2000001"/>
    <s v="924032000001"/>
    <x v="3"/>
    <s v="Arrendament Terrenys"/>
    <n v="100"/>
  </r>
  <r>
    <n v="0"/>
    <n v="92403"/>
    <s v="Claravalls"/>
    <n v="2100001"/>
    <s v="924032100001"/>
    <x v="3"/>
    <s v="Manteniment Carrers, Jardins, Camins"/>
    <n v="1000"/>
  </r>
  <r>
    <n v="0"/>
    <n v="92403"/>
    <s v="Claravalls"/>
    <n v="2120000"/>
    <s v="924032120000"/>
    <x v="3"/>
    <s v="Manteniment Edificis i Construccions"/>
    <n v="3100"/>
  </r>
  <r>
    <n v="0"/>
    <n v="92403"/>
    <s v="Claravalls"/>
    <n v="2130001"/>
    <s v="924032130001"/>
    <x v="3"/>
    <s v="Manteniment maquinària, instal i utillatge"/>
    <n v="2000"/>
  </r>
  <r>
    <n v="0"/>
    <n v="92403"/>
    <s v="Claravalls"/>
    <n v="2210001"/>
    <s v="924032210001"/>
    <x v="3"/>
    <s v="Subministrament Energia Elèctrica"/>
    <n v="4000"/>
  </r>
  <r>
    <n v="0"/>
    <n v="92403"/>
    <s v="Claravalls"/>
    <n v="2210101"/>
    <s v="924032210101"/>
    <x v="3"/>
    <s v="Subministrament aigua"/>
    <n v="1000"/>
  </r>
  <r>
    <n v="0"/>
    <n v="92403"/>
    <s v="Claravalls"/>
    <n v="2219905"/>
    <s v="924032219905"/>
    <x v="3"/>
    <s v="COVID Subministrament de productes"/>
    <n v="300"/>
  </r>
  <r>
    <n v="0"/>
    <n v="92403"/>
    <s v="Claravalls"/>
    <n v="2220001"/>
    <s v="924032220001"/>
    <x v="3"/>
    <s v="Serveis de Telecomunicacions"/>
    <n v="750"/>
  </r>
  <r>
    <n v="0"/>
    <n v="92403"/>
    <s v="Claravalls"/>
    <n v="2269911"/>
    <s v="924032269911"/>
    <x v="3"/>
    <s v="Activitats Juntes nuclis agregats"/>
    <n v="11484.22"/>
  </r>
  <r>
    <n v="0"/>
    <n v="92403"/>
    <s v="Claravalls"/>
    <n v="2269933"/>
    <s v="924032269933"/>
    <x v="3"/>
    <s v="Activitats Juntes nuclis agregats (antenes)"/>
    <n v="812"/>
  </r>
  <r>
    <n v="0"/>
    <n v="92403"/>
    <s v="Claravalls"/>
    <n v="2269934"/>
    <s v="924032269934"/>
    <x v="3"/>
    <s v="Activitats Juntes nuclis agregats (comunals)"/>
    <n v="1831"/>
  </r>
  <r>
    <n v="0"/>
    <n v="92403"/>
    <s v="Claravalls"/>
    <n v="2279900"/>
    <s v="924032279900"/>
    <x v="3"/>
    <s v="Altres treballs realitzats per altres empreses i professionals"/>
    <n v="5000"/>
  </r>
  <r>
    <n v="0"/>
    <n v="92403"/>
    <s v="Claravalls"/>
    <n v="2279901"/>
    <s v="924032279901"/>
    <x v="3"/>
    <s v="Gestió Piscina Nucli Agregat"/>
    <n v="1700"/>
  </r>
  <r>
    <n v="0"/>
    <n v="92403"/>
    <s v="Claravalls"/>
    <n v="2279903"/>
    <s v="924032279903"/>
    <x v="3"/>
    <s v="Gestió local social "/>
    <n v="1700"/>
  </r>
  <r>
    <n v="0"/>
    <n v="92403"/>
    <s v="Claravalls"/>
    <n v="2600002"/>
    <s v="924032600002"/>
    <x v="3"/>
    <s v="Neteges Alba"/>
    <n v="1384.12"/>
  </r>
  <r>
    <n v="0"/>
    <n v="92403"/>
    <s v="Claravalls"/>
    <n v="4800059"/>
    <s v="924034800059"/>
    <x v="5"/>
    <s v="Subv. Associació de Veïns de Claravalls. Activitats ordinàries."/>
    <n v="750"/>
  </r>
  <r>
    <n v="0"/>
    <n v="92403"/>
    <s v="Claravalls"/>
    <n v="4800132"/>
    <s v="924034800132"/>
    <x v="5"/>
    <s v="Subv. AP Claravalls. Camins i llum."/>
    <n v="3100"/>
  </r>
  <r>
    <n v="0"/>
    <n v="92403"/>
    <s v="Claravalls"/>
    <n v="6190034"/>
    <s v="924036190034"/>
    <x v="4"/>
    <s v="Arranjament terra"/>
    <n v="2500"/>
  </r>
  <r>
    <n v="0"/>
    <n v="92404"/>
    <s v="La Figuerosa"/>
    <n v="1300001"/>
    <s v="924041300001"/>
    <x v="2"/>
    <s v="Retribucions Bàsiques Personal Laboral Fix"/>
    <n v="1143"/>
  </r>
  <r>
    <n v="0"/>
    <n v="92404"/>
    <s v="La Figuerosa"/>
    <n v="1300002"/>
    <s v="924041300002"/>
    <x v="2"/>
    <s v="Triennis Personal Laboral Fix"/>
    <n v="281.39999999999998"/>
  </r>
  <r>
    <n v="0"/>
    <n v="92404"/>
    <s v="La Figuerosa"/>
    <n v="1300201"/>
    <s v="924041300201"/>
    <x v="2"/>
    <s v="Complement Destí Personal Laboral Fix"/>
    <n v="635.88"/>
  </r>
  <r>
    <n v="0"/>
    <n v="92404"/>
    <s v="La Figuerosa"/>
    <n v="1300202"/>
    <s v="924041300202"/>
    <x v="2"/>
    <s v="Complement Específic Personal Laboral Fix"/>
    <n v="618.66"/>
  </r>
  <r>
    <n v="0"/>
    <n v="92404"/>
    <s v="La Figuerosa"/>
    <n v="1310001"/>
    <s v="924041310001"/>
    <x v="2"/>
    <s v="Retribucions Bàsiques Personal Laboral Temp"/>
    <n v="1666.9"/>
  </r>
  <r>
    <n v="0"/>
    <n v="92404"/>
    <s v="La Figuerosa"/>
    <n v="1310003"/>
    <s v="924041310003"/>
    <x v="2"/>
    <s v="Complement Destí Personal Laboral Temporal"/>
    <n v="927.11"/>
  </r>
  <r>
    <n v="0"/>
    <n v="92404"/>
    <s v="La Figuerosa"/>
    <n v="1310004"/>
    <s v="924041310004"/>
    <x v="2"/>
    <s v="Complement Específic Personal Laboral Temp"/>
    <n v="841.9"/>
  </r>
  <r>
    <n v="0"/>
    <n v="92404"/>
    <s v="La Figuerosa"/>
    <n v="1310005"/>
    <s v="924041310005"/>
    <x v="2"/>
    <s v="Indemnitzacions personal laboral temporal"/>
    <n v="150"/>
  </r>
  <r>
    <n v="0"/>
    <n v="92404"/>
    <s v="La Figuerosa"/>
    <n v="1600001"/>
    <s v="924041600001"/>
    <x v="2"/>
    <s v="Seguretat Social"/>
    <n v="2212"/>
  </r>
  <r>
    <n v="0"/>
    <n v="92404"/>
    <s v="La Figuerosa"/>
    <n v="2100001"/>
    <s v="924042100001"/>
    <x v="3"/>
    <s v="Manteniment Carrers, Jardins, Camins"/>
    <n v="1000"/>
  </r>
  <r>
    <n v="0"/>
    <n v="92404"/>
    <s v="La Figuerosa"/>
    <n v="2120000"/>
    <s v="924042120000"/>
    <x v="3"/>
    <s v="Manteniment Edificis i Construccions"/>
    <n v="2500"/>
  </r>
  <r>
    <n v="0"/>
    <n v="92404"/>
    <s v="La Figuerosa"/>
    <n v="2130001"/>
    <s v="924042130001"/>
    <x v="3"/>
    <s v="Manteniment maquinària, instal i utillatge"/>
    <n v="500"/>
  </r>
  <r>
    <n v="0"/>
    <n v="92404"/>
    <s v="La Figuerosa"/>
    <n v="2210001"/>
    <s v="924042210001"/>
    <x v="3"/>
    <s v="Subministrament Energia Elèctrica"/>
    <n v="2500"/>
  </r>
  <r>
    <n v="0"/>
    <n v="92404"/>
    <s v="La Figuerosa"/>
    <n v="2210101"/>
    <s v="924042210101"/>
    <x v="3"/>
    <s v="Subministrament aigua"/>
    <n v="130"/>
  </r>
  <r>
    <n v="0"/>
    <n v="92404"/>
    <s v="La Figuerosa"/>
    <n v="2220001"/>
    <s v="924042220001"/>
    <x v="3"/>
    <s v="Serveis de Telecomunicacions"/>
    <n v="400"/>
  </r>
  <r>
    <n v="0"/>
    <n v="92404"/>
    <s v="La Figuerosa"/>
    <n v="2269907"/>
    <s v="924042269907"/>
    <x v="3"/>
    <s v="Activitats Junta (aportació portaveu)"/>
    <n v="3500"/>
  </r>
  <r>
    <n v="0"/>
    <n v="92404"/>
    <s v="La Figuerosa"/>
    <n v="2269911"/>
    <s v="924042269911"/>
    <x v="3"/>
    <s v="Activitats Juntes nuclis agregats"/>
    <n v="11760"/>
  </r>
  <r>
    <n v="0"/>
    <n v="92404"/>
    <s v="La Figuerosa"/>
    <n v="2279900"/>
    <s v="924042279900"/>
    <x v="3"/>
    <s v="Gestió local social"/>
    <n v="5372.4"/>
  </r>
  <r>
    <n v="0"/>
    <n v="92404"/>
    <s v="La Figuerosa"/>
    <n v="4800133"/>
    <s v="924044800133"/>
    <x v="5"/>
    <s v="Subv. AP La Figuerosa. Arranjament camins."/>
    <n v="2400"/>
  </r>
  <r>
    <n v="0"/>
    <n v="92404"/>
    <s v="La Figuerosa"/>
    <n v="6000000"/>
    <s v="924046000000"/>
    <x v="4"/>
    <s v="Expropiació terrenys castell la Figuerosa"/>
    <n v="4000"/>
  </r>
  <r>
    <n v="0"/>
    <n v="92404"/>
    <s v="La Figuerosa"/>
    <n v="6220000"/>
    <s v="924046220000"/>
    <x v="4"/>
    <s v="Adquisició edifici de la rectoria"/>
    <n v="10000"/>
  </r>
  <r>
    <n v="0"/>
    <n v="92405"/>
    <s v="Riudovelles"/>
    <n v="2100001"/>
    <s v="924052100001"/>
    <x v="3"/>
    <s v="Manteniment Carrers, Jardins, Camins"/>
    <n v="6000"/>
  </r>
  <r>
    <n v="0"/>
    <n v="92405"/>
    <s v="Riudovelles"/>
    <n v="2120000"/>
    <s v="924052120000"/>
    <x v="3"/>
    <s v="Manteniment Edificis i Construccions"/>
    <n v="300"/>
  </r>
  <r>
    <n v="0"/>
    <n v="92405"/>
    <s v="Riudovelles"/>
    <n v="2130001"/>
    <s v="924052130001"/>
    <x v="3"/>
    <s v="Manteniment maquinària, instal i utillatge"/>
    <n v="200"/>
  </r>
  <r>
    <n v="0"/>
    <n v="92405"/>
    <s v="Riudovelles"/>
    <n v="2210001"/>
    <s v="924052210001"/>
    <x v="3"/>
    <s v="Subministrament Energia Elèctrica"/>
    <n v="100"/>
  </r>
  <r>
    <n v="0"/>
    <n v="92405"/>
    <s v="Riudovelles"/>
    <n v="2210101"/>
    <s v="924052210101"/>
    <x v="3"/>
    <s v="Subministrament aigua"/>
    <n v="450"/>
  </r>
  <r>
    <n v="0"/>
    <n v="92405"/>
    <s v="Riudovelles"/>
    <n v="2220001"/>
    <s v="924052220001"/>
    <x v="3"/>
    <s v="Serveis de Telecomunicacions"/>
    <n v="50"/>
  </r>
  <r>
    <n v="0"/>
    <n v="92405"/>
    <s v="Riudovelles"/>
    <n v="2269911"/>
    <s v="924052269911"/>
    <x v="3"/>
    <s v="Activitats Juntes nuclis agregats"/>
    <n v="4770"/>
  </r>
  <r>
    <n v="0"/>
    <n v="92406"/>
    <s v="Santa Maria de Montmagastrell"/>
    <n v="1310001"/>
    <s v="924061310001"/>
    <x v="2"/>
    <s v="Retribucions Bàsiques Personal Laboral Temp"/>
    <n v="1807.6"/>
  </r>
  <r>
    <n v="0"/>
    <n v="92406"/>
    <s v="Santa Maria de Montmagastrell"/>
    <n v="1310003"/>
    <s v="924061310003"/>
    <x v="2"/>
    <s v="Complement Destí Personal Laboral Temporal"/>
    <n v="1005.3"/>
  </r>
  <r>
    <n v="0"/>
    <n v="92406"/>
    <s v="Santa Maria de Montmagastrell"/>
    <n v="1310004"/>
    <s v="924061310004"/>
    <x v="2"/>
    <s v="Complement Específic Personal Laboral Temp"/>
    <n v="912.86"/>
  </r>
  <r>
    <n v="0"/>
    <n v="92406"/>
    <s v="Santa Maria de Montmagastrell"/>
    <n v="1310005"/>
    <s v="924061310005"/>
    <x v="2"/>
    <s v="Indemnitzacions personal laboral temporal"/>
    <n v="150"/>
  </r>
  <r>
    <n v="0"/>
    <n v="92406"/>
    <s v="Santa Maria de Montmagastrell"/>
    <n v="1600001"/>
    <s v="924061600001"/>
    <x v="2"/>
    <s v="Seguretat Social"/>
    <n v="1425.4"/>
  </r>
  <r>
    <n v="0"/>
    <n v="92406"/>
    <s v="Santa Maria de Montmagastrell"/>
    <n v="2100001"/>
    <s v="924062100001"/>
    <x v="3"/>
    <s v="Manteniment Carrers, Jardins, Camins"/>
    <n v="4500"/>
  </r>
  <r>
    <n v="0"/>
    <n v="92406"/>
    <s v="Santa Maria de Montmagastrell"/>
    <n v="2120000"/>
    <s v="924062120000"/>
    <x v="3"/>
    <s v="Manteniment Edificis i Construccions"/>
    <n v="2500"/>
  </r>
  <r>
    <n v="0"/>
    <n v="92406"/>
    <s v="Santa Maria de Montmagastrell"/>
    <n v="2130001"/>
    <s v="924062130001"/>
    <x v="3"/>
    <s v="Manteniment maquinària, instal i utillatge"/>
    <n v="1000"/>
  </r>
  <r>
    <n v="0"/>
    <n v="92406"/>
    <s v="Santa Maria de Montmagastrell"/>
    <n v="2210001"/>
    <s v="924062210001"/>
    <x v="3"/>
    <s v="Subministrament Energia Elèctrica"/>
    <n v="2500"/>
  </r>
  <r>
    <n v="0"/>
    <n v="92406"/>
    <s v="Santa Maria de Montmagastrell"/>
    <n v="2210101"/>
    <s v="924062210101"/>
    <x v="3"/>
    <s v="Subministrament aigua"/>
    <n v="350"/>
  </r>
  <r>
    <n v="0"/>
    <n v="92406"/>
    <s v="Santa Maria de Montmagastrell"/>
    <n v="2220001"/>
    <s v="924062220001"/>
    <x v="3"/>
    <s v="Serveis de Telecomunicacions"/>
    <n v="375"/>
  </r>
  <r>
    <n v="0"/>
    <n v="92406"/>
    <s v="Santa Maria de Montmagastrell"/>
    <n v="2269911"/>
    <s v="924062269911"/>
    <x v="3"/>
    <s v="Activitats Juntes nuclis agregats"/>
    <n v="13270"/>
  </r>
  <r>
    <n v="0"/>
    <n v="92406"/>
    <s v="Santa Maria de Montmagastrell"/>
    <n v="2269934"/>
    <s v="924062269934"/>
    <x v="3"/>
    <s v="Activitats Juntes nuclis agregats (comunals)"/>
    <n v="1160.5"/>
  </r>
  <r>
    <n v="0"/>
    <n v="92406"/>
    <s v="Santa Maria de Montmagastrell"/>
    <n v="2279900"/>
    <s v="924062279900"/>
    <x v="3"/>
    <s v="Altres treballs realitzats per altres empreses i professionals"/>
    <n v="3500"/>
  </r>
  <r>
    <n v="0"/>
    <n v="92406"/>
    <s v="Santa Maria de Montmagastrell"/>
    <n v="2600002"/>
    <s v="924062600002"/>
    <x v="3"/>
    <s v="Neteges Alba"/>
    <n v="1384.12"/>
  </r>
  <r>
    <n v="0"/>
    <n v="92406"/>
    <s v="Santa Maria de Montmagastrell"/>
    <n v="6230000"/>
    <s v="924066230000"/>
    <x v="4"/>
    <s v="Inversió nova de maquinària, instal·lacions tècniques i utillatge"/>
    <n v="3000"/>
  </r>
  <r>
    <n v="0"/>
    <n v="92407"/>
    <s v="EMD El Talladell"/>
    <n v="4680001"/>
    <s v="924074680001"/>
    <x v="5"/>
    <s v="Entitats Locals Menors"/>
    <n v="85000"/>
  </r>
  <r>
    <n v="0"/>
    <n v="92900"/>
    <s v="Imprevistos, situacions transitòries i contingències d’execució."/>
    <n v="500"/>
    <s v="92900500"/>
    <x v="7"/>
    <s v="FONS DE CONTINGÈNCIA. Art. 31 de la Llei Orgànica 2/2012, d’Estabilitat Pressupostària i Sostenibili"/>
    <n v="90000"/>
  </r>
  <r>
    <n v="0"/>
    <n v="92900"/>
    <s v="Imprevistos, situacions transitòries i contingències d’execució."/>
    <n v="2269935"/>
    <s v="929002269935"/>
    <x v="3"/>
    <s v="Indemnització COVID-19 - zona blava"/>
    <n v="1714"/>
  </r>
  <r>
    <n v="0"/>
    <n v="93100"/>
    <s v="Política econòmica i fiscal"/>
    <n v="1200001"/>
    <s v="931001200001"/>
    <x v="2"/>
    <s v="Sous Grup A1"/>
    <n v="47193"/>
  </r>
  <r>
    <n v="0"/>
    <n v="93100"/>
    <s v="Política econòmica i fiscal"/>
    <n v="1200101"/>
    <s v="931001200101"/>
    <x v="2"/>
    <s v="Sous Grup A2"/>
    <n v="14412"/>
  </r>
  <r>
    <n v="0"/>
    <n v="93100"/>
    <s v="Política econòmica i fiscal"/>
    <n v="1200301"/>
    <s v="931001200301"/>
    <x v="2"/>
    <s v="Sous Grup C1"/>
    <n v="44152"/>
  </r>
  <r>
    <n v="0"/>
    <n v="93100"/>
    <s v="Política econòmica i fiscal"/>
    <n v="1200601"/>
    <s v="931001200601"/>
    <x v="2"/>
    <s v="Triennis Funcionaris "/>
    <n v="8461.2999999999993"/>
  </r>
  <r>
    <n v="0"/>
    <n v="93100"/>
    <s v="Política econòmica i fiscal"/>
    <n v="1210001"/>
    <s v="931001210001"/>
    <x v="2"/>
    <s v="Complement Destí Personal Funcionari"/>
    <n v="73880"/>
  </r>
  <r>
    <n v="0"/>
    <n v="93100"/>
    <s v="Política econòmica i fiscal"/>
    <n v="1210101"/>
    <s v="931001210101"/>
    <x v="2"/>
    <s v="Complement Específic Personal Funcionari"/>
    <n v="80694"/>
  </r>
  <r>
    <n v="0"/>
    <n v="93100"/>
    <s v="Política econòmica i fiscal"/>
    <n v="1310001"/>
    <s v="931001310001"/>
    <x v="2"/>
    <s v="Retribucions Bàsiques Personal Laboral Temp"/>
    <n v="11038"/>
  </r>
  <r>
    <n v="0"/>
    <n v="93100"/>
    <s v="Política econòmica i fiscal"/>
    <n v="1310003"/>
    <s v="931001310003"/>
    <x v="2"/>
    <s v="Complement Destí Personal Laboral Temporal"/>
    <n v="6173.6"/>
  </r>
  <r>
    <n v="0"/>
    <n v="93100"/>
    <s v="Política econòmica i fiscal"/>
    <n v="1310004"/>
    <s v="931001310004"/>
    <x v="2"/>
    <s v="Complement Específic Personal Laboral Temp"/>
    <n v="4795.7"/>
  </r>
  <r>
    <n v="0"/>
    <n v="93100"/>
    <s v="Política econòmica i fiscal"/>
    <n v="1310005"/>
    <s v="931001310005"/>
    <x v="2"/>
    <s v="Indemnitzacions personal laboral temporal"/>
    <n v="500"/>
  </r>
  <r>
    <n v="0"/>
    <n v="93100"/>
    <s v="Política econòmica i fiscal"/>
    <n v="1500001"/>
    <s v="931001500001"/>
    <x v="2"/>
    <s v="Productivitat Personal Funcionari"/>
    <n v="1882.1"/>
  </r>
  <r>
    <n v="0"/>
    <n v="93100"/>
    <s v="Política econòmica i fiscal"/>
    <n v="1500003"/>
    <s v="931001500003"/>
    <x v="2"/>
    <s v="Productivitat laboral temporal"/>
    <n v="2700"/>
  </r>
  <r>
    <n v="0"/>
    <n v="93100"/>
    <s v="Política econòmica i fiscal"/>
    <n v="1510001"/>
    <s v="931001510001"/>
    <x v="2"/>
    <s v="Gratificació Funcionaris Hores Extra"/>
    <n v="50"/>
  </r>
  <r>
    <n v="0"/>
    <n v="93100"/>
    <s v="Política econòmica i fiscal"/>
    <n v="1600001"/>
    <s v="931001600001"/>
    <x v="2"/>
    <s v="Seguretat Social"/>
    <n v="75584"/>
  </r>
  <r>
    <n v="0"/>
    <n v="93100"/>
    <s v="Política econòmica i fiscal"/>
    <n v="1620001"/>
    <s v="931001620001"/>
    <x v="2"/>
    <s v="Formació i perfeccionament"/>
    <n v="1980.05"/>
  </r>
  <r>
    <n v="0"/>
    <n v="93100"/>
    <s v="Política econòmica i fiscal"/>
    <n v="2060001"/>
    <s v="931002060001"/>
    <x v="3"/>
    <s v="Arrendament equips informàtic"/>
    <n v="137.94"/>
  </r>
  <r>
    <n v="0"/>
    <n v="93100"/>
    <s v="Política econòmica i fiscal"/>
    <n v="2160001"/>
    <s v="931002160001"/>
    <x v="3"/>
    <s v="Manteniment Equips Informàtics"/>
    <n v="200"/>
  </r>
  <r>
    <n v="0"/>
    <n v="93100"/>
    <s v="Política econòmica i fiscal"/>
    <n v="2160002"/>
    <s v="931002160002"/>
    <x v="3"/>
    <s v="Compra de petit material informàtic"/>
    <n v="100"/>
  </r>
  <r>
    <n v="0"/>
    <n v="93100"/>
    <s v="Política econòmica i fiscal"/>
    <n v="2200010"/>
    <s v="931002200010"/>
    <x v="3"/>
    <s v="Fotocòpies i impressions"/>
    <n v="500.94"/>
  </r>
  <r>
    <n v="0"/>
    <n v="93100"/>
    <s v="Política econòmica i fiscal"/>
    <n v="2219905"/>
    <s v="931002219905"/>
    <x v="3"/>
    <s v="COVID Subministrament de productes"/>
    <n v="300"/>
  </r>
  <r>
    <n v="0"/>
    <n v="93100"/>
    <s v="Política econòmica i fiscal"/>
    <n v="2250200"/>
    <s v="931002250200"/>
    <x v="3"/>
    <s v="Tributs entitats locals"/>
    <n v="43000"/>
  </r>
  <r>
    <n v="0"/>
    <n v="93100"/>
    <s v="Política econòmica i fiscal"/>
    <n v="2270801"/>
    <s v="931002270801"/>
    <x v="3"/>
    <s v="Servei de Recaptació"/>
    <n v="357000"/>
  </r>
  <r>
    <n v="0"/>
    <n v="93100"/>
    <s v="Política econòmica i fiscal"/>
    <n v="2279900"/>
    <s v="931002279900"/>
    <x v="3"/>
    <s v="Altres treballs realitzats per altres empreses i professionals"/>
    <n v="18650"/>
  </r>
  <r>
    <n v="0"/>
    <n v="93100"/>
    <s v="Política econòmica i fiscal"/>
    <n v="2279940"/>
    <s v="931002279940"/>
    <x v="3"/>
    <s v="Manteniment programari informàtic"/>
    <n v="7500"/>
  </r>
  <r>
    <n v="0"/>
    <n v="93100"/>
    <s v="Política econòmica i fiscal"/>
    <n v="2302000"/>
    <s v="931002302000"/>
    <x v="3"/>
    <s v="Dietes del personal no directiu"/>
    <n v="50"/>
  </r>
  <r>
    <n v="0"/>
    <n v="93100"/>
    <s v="Política econòmica i fiscal"/>
    <n v="2312000"/>
    <s v="931002312000"/>
    <x v="3"/>
    <s v="Locomoció del personal no directiu"/>
    <n v="50"/>
  </r>
  <r>
    <n v="0"/>
    <n v="93100"/>
    <s v="Política econòmica i fiscal"/>
    <n v="3520001"/>
    <s v="931003520001"/>
    <x v="0"/>
    <s v="Interessos Demora"/>
    <n v="93000"/>
  </r>
  <r>
    <n v="0"/>
    <n v="93100"/>
    <s v="Política econòmica i fiscal"/>
    <n v="3590001"/>
    <s v="931003590001"/>
    <x v="0"/>
    <s v="Altres despeses financeres"/>
    <n v="16000"/>
  </r>
  <r>
    <n v="0"/>
    <n v="93100"/>
    <s v="Política econòmica i fiscal"/>
    <n v="6360000"/>
    <s v="931006360000"/>
    <x v="4"/>
    <s v="Adquisició equips informàtic"/>
    <n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6"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G3:H12" firstHeaderRow="1" firstDataRow="1" firstDataCol="1"/>
  <pivotFields count="5">
    <pivotField showAll="0"/>
    <pivotField axis="axisRow" showAll="0">
      <items count="9">
        <item x="0"/>
        <item x="1"/>
        <item x="2"/>
        <item x="3"/>
        <item x="4"/>
        <item x="5"/>
        <item x="6"/>
        <item x="7"/>
        <item t="default"/>
      </items>
    </pivotField>
    <pivotField showAll="0"/>
    <pivotField showAll="0"/>
    <pivotField dataField="1" numFmtId="43" showAll="0"/>
  </pivotFields>
  <rowFields count="1">
    <field x="1"/>
  </rowFields>
  <rowItems count="9">
    <i>
      <x/>
    </i>
    <i>
      <x v="1"/>
    </i>
    <i>
      <x v="2"/>
    </i>
    <i>
      <x v="3"/>
    </i>
    <i>
      <x v="4"/>
    </i>
    <i>
      <x v="5"/>
    </i>
    <i>
      <x v="6"/>
    </i>
    <i>
      <x v="7"/>
    </i>
    <i t="grand">
      <x/>
    </i>
  </rowItems>
  <colItems count="1">
    <i/>
  </colItems>
  <dataFields count="1">
    <dataField name="Suma de  CRÈDITS "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7"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J3:K12" firstHeaderRow="1" firstDataRow="1" firstDataCol="1"/>
  <pivotFields count="8">
    <pivotField showAll="0"/>
    <pivotField showAll="0"/>
    <pivotField showAll="0"/>
    <pivotField showAll="0"/>
    <pivotField showAll="0"/>
    <pivotField axis="axisRow" showAll="0">
      <items count="9">
        <item x="2"/>
        <item x="3"/>
        <item x="0"/>
        <item x="5"/>
        <item x="7"/>
        <item x="4"/>
        <item x="6"/>
        <item x="1"/>
        <item t="default"/>
      </items>
    </pivotField>
    <pivotField showAll="0"/>
    <pivotField dataField="1" showAll="0"/>
  </pivotFields>
  <rowFields count="1">
    <field x="5"/>
  </rowFields>
  <rowItems count="9">
    <i>
      <x/>
    </i>
    <i>
      <x v="1"/>
    </i>
    <i>
      <x v="2"/>
    </i>
    <i>
      <x v="3"/>
    </i>
    <i>
      <x v="4"/>
    </i>
    <i>
      <x v="5"/>
    </i>
    <i>
      <x v="6"/>
    </i>
    <i>
      <x v="7"/>
    </i>
    <i t="grand">
      <x/>
    </i>
  </rowItems>
  <colItems count="1">
    <i/>
  </colItems>
  <dataFields count="1">
    <dataField name="Suma de CRÈDIT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9"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G3:H7" firstHeaderRow="1" firstDataRow="1" firstDataCol="1"/>
  <pivotFields count="4">
    <pivotField axis="axisRow" showAll="0">
      <items count="4">
        <item x="0"/>
        <item x="1"/>
        <item x="2"/>
        <item t="default"/>
      </items>
    </pivotField>
    <pivotField showAll="0"/>
    <pivotField showAll="0"/>
    <pivotField dataField="1" numFmtId="4" showAll="0"/>
  </pivotFields>
  <rowFields count="1">
    <field x="0"/>
  </rowFields>
  <rowItems count="4">
    <i>
      <x/>
    </i>
    <i>
      <x v="1"/>
    </i>
    <i>
      <x v="2"/>
    </i>
    <i t="grand">
      <x/>
    </i>
  </rowItems>
  <colItems count="1">
    <i/>
  </colItems>
  <dataFields count="1">
    <dataField name="Suma de  CRÈDITS "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F3:G7" firstHeaderRow="1" firstDataRow="1" firstDataCol="1"/>
  <pivotFields count="4">
    <pivotField axis="axisRow" showAll="0">
      <items count="4">
        <item x="0"/>
        <item x="1"/>
        <item x="2"/>
        <item t="default"/>
      </items>
    </pivotField>
    <pivotField showAll="0"/>
    <pivotField showAll="0"/>
    <pivotField dataField="1" numFmtId="43" showAll="0"/>
  </pivotFields>
  <rowFields count="1">
    <field x="0"/>
  </rowFields>
  <rowItems count="4">
    <i>
      <x/>
    </i>
    <i>
      <x v="1"/>
    </i>
    <i>
      <x v="2"/>
    </i>
    <i t="grand">
      <x/>
    </i>
  </rowItems>
  <colItems count="1">
    <i/>
  </colItems>
  <dataFields count="1">
    <dataField name="Suma de CRÈDIT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2"/>
  <sheetViews>
    <sheetView tabSelected="1" workbookViewId="0">
      <selection activeCell="D30" sqref="D30"/>
    </sheetView>
  </sheetViews>
  <sheetFormatPr baseColWidth="10" defaultRowHeight="15" x14ac:dyDescent="0.25"/>
  <cols>
    <col min="1" max="1" width="4.7109375" bestFit="1" customWidth="1"/>
    <col min="2" max="2" width="4.5703125" bestFit="1" customWidth="1"/>
    <col min="3" max="3" width="8" bestFit="1" customWidth="1"/>
    <col min="4" max="4" width="94.7109375" bestFit="1" customWidth="1"/>
    <col min="5" max="5" width="15.42578125" customWidth="1"/>
    <col min="7" max="7" width="17.5703125" bestFit="1" customWidth="1"/>
    <col min="8" max="8" width="17.140625" style="29" bestFit="1" customWidth="1"/>
  </cols>
  <sheetData>
    <row r="1" spans="1:8" x14ac:dyDescent="0.25">
      <c r="A1" s="1" t="s">
        <v>0</v>
      </c>
      <c r="B1" s="1" t="s">
        <v>1</v>
      </c>
      <c r="C1" s="1" t="s">
        <v>2</v>
      </c>
      <c r="D1" s="1" t="s">
        <v>3</v>
      </c>
      <c r="E1" s="2" t="s">
        <v>4</v>
      </c>
    </row>
    <row r="2" spans="1:8" x14ac:dyDescent="0.25">
      <c r="A2" s="1">
        <v>0</v>
      </c>
      <c r="B2" s="1" t="str">
        <f t="shared" ref="B2:B65" si="0">MID(C2,1,1)</f>
        <v>1</v>
      </c>
      <c r="C2" s="1">
        <v>1120001</v>
      </c>
      <c r="D2" s="1" t="s">
        <v>5</v>
      </c>
      <c r="E2" s="2">
        <v>260000</v>
      </c>
    </row>
    <row r="3" spans="1:8" x14ac:dyDescent="0.25">
      <c r="A3" s="1">
        <v>0</v>
      </c>
      <c r="B3" s="1" t="str">
        <f t="shared" si="0"/>
        <v>1</v>
      </c>
      <c r="C3" s="1">
        <v>1130001</v>
      </c>
      <c r="D3" s="1" t="s">
        <v>6</v>
      </c>
      <c r="E3" s="2">
        <v>5400000</v>
      </c>
      <c r="G3" s="27" t="s">
        <v>657</v>
      </c>
      <c r="H3" s="29" t="s">
        <v>667</v>
      </c>
    </row>
    <row r="4" spans="1:8" x14ac:dyDescent="0.25">
      <c r="A4" s="1">
        <v>0</v>
      </c>
      <c r="B4" s="1" t="str">
        <f t="shared" si="0"/>
        <v>1</v>
      </c>
      <c r="C4" s="1">
        <v>1140001</v>
      </c>
      <c r="D4" s="1" t="s">
        <v>7</v>
      </c>
      <c r="E4" s="2">
        <v>2500</v>
      </c>
      <c r="G4" s="28" t="s">
        <v>658</v>
      </c>
      <c r="H4" s="29">
        <v>7402500</v>
      </c>
    </row>
    <row r="5" spans="1:8" x14ac:dyDescent="0.25">
      <c r="A5" s="1">
        <v>0</v>
      </c>
      <c r="B5" s="1" t="str">
        <f t="shared" si="0"/>
        <v>1</v>
      </c>
      <c r="C5" s="1">
        <v>1150001</v>
      </c>
      <c r="D5" s="1" t="s">
        <v>8</v>
      </c>
      <c r="E5" s="2">
        <v>1205000</v>
      </c>
      <c r="G5" s="28" t="s">
        <v>659</v>
      </c>
      <c r="H5" s="29">
        <v>430000</v>
      </c>
    </row>
    <row r="6" spans="1:8" x14ac:dyDescent="0.25">
      <c r="A6" s="1">
        <v>0</v>
      </c>
      <c r="B6" s="1" t="str">
        <f t="shared" si="0"/>
        <v>1</v>
      </c>
      <c r="C6" s="1">
        <v>1300001</v>
      </c>
      <c r="D6" s="1" t="s">
        <v>9</v>
      </c>
      <c r="E6" s="2">
        <v>450000</v>
      </c>
      <c r="G6" s="28" t="s">
        <v>660</v>
      </c>
      <c r="H6" s="29">
        <v>3745331</v>
      </c>
    </row>
    <row r="7" spans="1:8" x14ac:dyDescent="0.25">
      <c r="A7" s="1">
        <v>0</v>
      </c>
      <c r="B7" s="1" t="str">
        <f t="shared" si="0"/>
        <v>1</v>
      </c>
      <c r="C7" s="1">
        <v>1300002</v>
      </c>
      <c r="D7" s="1" t="s">
        <v>10</v>
      </c>
      <c r="E7" s="2">
        <v>85000</v>
      </c>
      <c r="G7" s="28" t="s">
        <v>661</v>
      </c>
      <c r="H7" s="29">
        <v>5543630.5900000008</v>
      </c>
    </row>
    <row r="8" spans="1:8" x14ac:dyDescent="0.25">
      <c r="A8" s="1">
        <v>0</v>
      </c>
      <c r="B8" s="1" t="str">
        <f t="shared" si="0"/>
        <v>2</v>
      </c>
      <c r="C8" s="1">
        <v>2900001</v>
      </c>
      <c r="D8" s="1" t="s">
        <v>11</v>
      </c>
      <c r="E8" s="2">
        <v>430000</v>
      </c>
      <c r="G8" s="28" t="s">
        <v>662</v>
      </c>
      <c r="H8" s="29">
        <v>379660</v>
      </c>
    </row>
    <row r="9" spans="1:8" x14ac:dyDescent="0.25">
      <c r="A9" s="1">
        <v>0</v>
      </c>
      <c r="B9" s="1" t="str">
        <f t="shared" si="0"/>
        <v>3</v>
      </c>
      <c r="C9" s="1">
        <v>3020001</v>
      </c>
      <c r="D9" s="1" t="s">
        <v>12</v>
      </c>
      <c r="E9" s="2">
        <v>1285000</v>
      </c>
      <c r="G9" s="28" t="s">
        <v>663</v>
      </c>
      <c r="H9" s="29">
        <v>308397.5</v>
      </c>
    </row>
    <row r="10" spans="1:8" x14ac:dyDescent="0.25">
      <c r="A10" s="1">
        <v>0</v>
      </c>
      <c r="B10" s="1" t="str">
        <f t="shared" si="0"/>
        <v>3</v>
      </c>
      <c r="C10" s="1">
        <v>3090001</v>
      </c>
      <c r="D10" s="1" t="s">
        <v>13</v>
      </c>
      <c r="E10" s="2">
        <v>25000</v>
      </c>
      <c r="G10" s="28" t="s">
        <v>664</v>
      </c>
      <c r="H10" s="29">
        <v>1907870</v>
      </c>
    </row>
    <row r="11" spans="1:8" x14ac:dyDescent="0.25">
      <c r="A11" s="1">
        <v>0</v>
      </c>
      <c r="B11" s="1" t="str">
        <f t="shared" si="0"/>
        <v>3</v>
      </c>
      <c r="C11" s="1">
        <v>3120001</v>
      </c>
      <c r="D11" s="1" t="s">
        <v>14</v>
      </c>
      <c r="E11" s="2">
        <v>23000</v>
      </c>
      <c r="G11" s="28" t="s">
        <v>665</v>
      </c>
      <c r="H11" s="29">
        <v>320102.5</v>
      </c>
    </row>
    <row r="12" spans="1:8" x14ac:dyDescent="0.25">
      <c r="A12" s="1">
        <v>0</v>
      </c>
      <c r="B12" s="1" t="str">
        <f t="shared" si="0"/>
        <v>3</v>
      </c>
      <c r="C12" s="1">
        <v>3120002</v>
      </c>
      <c r="D12" s="1" t="s">
        <v>15</v>
      </c>
      <c r="E12" s="2">
        <v>192000</v>
      </c>
      <c r="G12" s="28" t="s">
        <v>666</v>
      </c>
      <c r="H12" s="29">
        <v>20037491.59</v>
      </c>
    </row>
    <row r="13" spans="1:8" x14ac:dyDescent="0.25">
      <c r="A13" s="1">
        <v>0</v>
      </c>
      <c r="B13" s="1" t="str">
        <f t="shared" si="0"/>
        <v>3</v>
      </c>
      <c r="C13" s="1">
        <v>3130001</v>
      </c>
      <c r="D13" s="1" t="s">
        <v>16</v>
      </c>
      <c r="E13" s="2">
        <v>1500</v>
      </c>
    </row>
    <row r="14" spans="1:8" x14ac:dyDescent="0.25">
      <c r="A14" s="1">
        <v>0</v>
      </c>
      <c r="B14" s="1" t="str">
        <f t="shared" si="0"/>
        <v>3</v>
      </c>
      <c r="C14" s="1">
        <v>3130002</v>
      </c>
      <c r="D14" s="1" t="s">
        <v>17</v>
      </c>
      <c r="E14" s="2">
        <v>18000</v>
      </c>
    </row>
    <row r="15" spans="1:8" x14ac:dyDescent="0.25">
      <c r="A15" s="1">
        <v>0</v>
      </c>
      <c r="B15" s="1" t="str">
        <f t="shared" si="0"/>
        <v>3</v>
      </c>
      <c r="C15" s="1">
        <v>3190001</v>
      </c>
      <c r="D15" s="1" t="s">
        <v>18</v>
      </c>
      <c r="E15" s="2">
        <v>1000</v>
      </c>
    </row>
    <row r="16" spans="1:8" x14ac:dyDescent="0.25">
      <c r="A16" s="1">
        <v>0</v>
      </c>
      <c r="B16" s="1" t="str">
        <f t="shared" si="0"/>
        <v>3</v>
      </c>
      <c r="C16" s="1">
        <v>3190002</v>
      </c>
      <c r="D16" s="1" t="s">
        <v>19</v>
      </c>
      <c r="E16" s="2">
        <v>30000</v>
      </c>
    </row>
    <row r="17" spans="1:5" x14ac:dyDescent="0.25">
      <c r="A17" s="1">
        <v>0</v>
      </c>
      <c r="B17" s="1" t="str">
        <f t="shared" si="0"/>
        <v>3</v>
      </c>
      <c r="C17" s="1">
        <v>3190003</v>
      </c>
      <c r="D17" s="1" t="s">
        <v>20</v>
      </c>
      <c r="E17" s="2">
        <v>2000</v>
      </c>
    </row>
    <row r="18" spans="1:5" x14ac:dyDescent="0.25">
      <c r="A18" s="1">
        <v>0</v>
      </c>
      <c r="B18" s="1" t="str">
        <f t="shared" si="0"/>
        <v>3</v>
      </c>
      <c r="C18" s="1">
        <v>3190004</v>
      </c>
      <c r="D18" s="1" t="s">
        <v>21</v>
      </c>
      <c r="E18" s="2">
        <v>48000</v>
      </c>
    </row>
    <row r="19" spans="1:5" x14ac:dyDescent="0.25">
      <c r="A19" s="1">
        <v>0</v>
      </c>
      <c r="B19" s="1" t="str">
        <f t="shared" si="0"/>
        <v>3</v>
      </c>
      <c r="C19" s="1">
        <v>3210001</v>
      </c>
      <c r="D19" s="1" t="s">
        <v>22</v>
      </c>
      <c r="E19" s="2">
        <v>40000</v>
      </c>
    </row>
    <row r="20" spans="1:5" x14ac:dyDescent="0.25">
      <c r="A20" s="1">
        <v>0</v>
      </c>
      <c r="B20" s="1" t="str">
        <f t="shared" si="0"/>
        <v>3</v>
      </c>
      <c r="C20" s="1">
        <v>3220001</v>
      </c>
      <c r="D20" s="1" t="s">
        <v>23</v>
      </c>
      <c r="E20" s="2">
        <v>200</v>
      </c>
    </row>
    <row r="21" spans="1:5" x14ac:dyDescent="0.25">
      <c r="A21" s="1">
        <v>0</v>
      </c>
      <c r="B21" s="1" t="str">
        <f t="shared" si="0"/>
        <v>3</v>
      </c>
      <c r="C21" s="1">
        <v>3250001</v>
      </c>
      <c r="D21" s="1" t="s">
        <v>24</v>
      </c>
      <c r="E21" s="2">
        <v>10000</v>
      </c>
    </row>
    <row r="22" spans="1:5" x14ac:dyDescent="0.25">
      <c r="A22" s="1">
        <v>0</v>
      </c>
      <c r="B22" s="1" t="str">
        <f t="shared" si="0"/>
        <v>3</v>
      </c>
      <c r="C22" s="1">
        <v>3260001</v>
      </c>
      <c r="D22" s="1" t="s">
        <v>25</v>
      </c>
      <c r="E22" s="2">
        <v>2500</v>
      </c>
    </row>
    <row r="23" spans="1:5" x14ac:dyDescent="0.25">
      <c r="A23" s="1">
        <v>0</v>
      </c>
      <c r="B23" s="1" t="str">
        <f t="shared" si="0"/>
        <v>3</v>
      </c>
      <c r="C23" s="1">
        <v>3290002</v>
      </c>
      <c r="D23" s="1" t="s">
        <v>26</v>
      </c>
      <c r="E23" s="2">
        <v>100</v>
      </c>
    </row>
    <row r="24" spans="1:5" x14ac:dyDescent="0.25">
      <c r="A24" s="1">
        <v>0</v>
      </c>
      <c r="B24" s="1" t="str">
        <f t="shared" si="0"/>
        <v>3</v>
      </c>
      <c r="C24" s="1">
        <v>3290003</v>
      </c>
      <c r="D24" s="1" t="s">
        <v>27</v>
      </c>
      <c r="E24" s="2">
        <v>25000</v>
      </c>
    </row>
    <row r="25" spans="1:5" x14ac:dyDescent="0.25">
      <c r="A25" s="1">
        <v>0</v>
      </c>
      <c r="B25" s="1" t="str">
        <f t="shared" si="0"/>
        <v>3</v>
      </c>
      <c r="C25" s="1">
        <v>3300001</v>
      </c>
      <c r="D25" s="1" t="s">
        <v>28</v>
      </c>
      <c r="E25" s="2">
        <v>7500</v>
      </c>
    </row>
    <row r="26" spans="1:5" x14ac:dyDescent="0.25">
      <c r="A26" s="1">
        <v>0</v>
      </c>
      <c r="B26" s="1" t="str">
        <f t="shared" si="0"/>
        <v>3</v>
      </c>
      <c r="C26" s="1">
        <v>3310001</v>
      </c>
      <c r="D26" s="1" t="s">
        <v>29</v>
      </c>
      <c r="E26" s="2">
        <v>65000</v>
      </c>
    </row>
    <row r="27" spans="1:5" x14ac:dyDescent="0.25">
      <c r="A27" s="1">
        <v>0</v>
      </c>
      <c r="B27" s="1" t="str">
        <f t="shared" si="0"/>
        <v>3</v>
      </c>
      <c r="C27" s="1">
        <v>3320001</v>
      </c>
      <c r="D27" s="1" t="s">
        <v>30</v>
      </c>
      <c r="E27" s="2">
        <v>170000</v>
      </c>
    </row>
    <row r="28" spans="1:5" x14ac:dyDescent="0.25">
      <c r="A28" s="1">
        <v>0</v>
      </c>
      <c r="B28" s="1" t="str">
        <f t="shared" si="0"/>
        <v>3</v>
      </c>
      <c r="C28" s="1">
        <v>3320002</v>
      </c>
      <c r="D28" s="1" t="s">
        <v>31</v>
      </c>
      <c r="E28" s="2">
        <v>52000</v>
      </c>
    </row>
    <row r="29" spans="1:5" x14ac:dyDescent="0.25">
      <c r="A29" s="1">
        <v>0</v>
      </c>
      <c r="B29" s="1" t="str">
        <f t="shared" si="0"/>
        <v>3</v>
      </c>
      <c r="C29" s="1">
        <v>3330001</v>
      </c>
      <c r="D29" s="1" t="s">
        <v>32</v>
      </c>
      <c r="E29" s="2">
        <v>7000</v>
      </c>
    </row>
    <row r="30" spans="1:5" x14ac:dyDescent="0.25">
      <c r="A30" s="1">
        <v>0</v>
      </c>
      <c r="B30" s="1" t="str">
        <f t="shared" si="0"/>
        <v>3</v>
      </c>
      <c r="C30" s="1">
        <v>3330002</v>
      </c>
      <c r="D30" s="1" t="s">
        <v>33</v>
      </c>
      <c r="E30" s="2">
        <v>8500</v>
      </c>
    </row>
    <row r="31" spans="1:5" x14ac:dyDescent="0.25">
      <c r="A31" s="1">
        <v>0</v>
      </c>
      <c r="B31" s="1" t="str">
        <f t="shared" si="0"/>
        <v>3</v>
      </c>
      <c r="C31" s="1">
        <v>3330003</v>
      </c>
      <c r="D31" s="1" t="s">
        <v>34</v>
      </c>
      <c r="E31" s="2">
        <v>12000</v>
      </c>
    </row>
    <row r="32" spans="1:5" x14ac:dyDescent="0.25">
      <c r="A32" s="1">
        <v>0</v>
      </c>
      <c r="B32" s="1" t="str">
        <f t="shared" si="0"/>
        <v>3</v>
      </c>
      <c r="C32" s="1">
        <v>3340001</v>
      </c>
      <c r="D32" s="1" t="s">
        <v>35</v>
      </c>
      <c r="E32" s="2">
        <v>500</v>
      </c>
    </row>
    <row r="33" spans="1:5" x14ac:dyDescent="0.25">
      <c r="A33" s="1">
        <v>0</v>
      </c>
      <c r="B33" s="1" t="str">
        <f t="shared" si="0"/>
        <v>3</v>
      </c>
      <c r="C33" s="1">
        <v>3350001</v>
      </c>
      <c r="D33" s="1" t="s">
        <v>36</v>
      </c>
      <c r="E33" s="2">
        <v>40000</v>
      </c>
    </row>
    <row r="34" spans="1:5" x14ac:dyDescent="0.25">
      <c r="A34" s="1">
        <v>0</v>
      </c>
      <c r="B34" s="1" t="str">
        <f t="shared" si="0"/>
        <v>3</v>
      </c>
      <c r="C34" s="1">
        <v>3350002</v>
      </c>
      <c r="D34" s="1" t="s">
        <v>37</v>
      </c>
      <c r="E34" s="2">
        <v>5000</v>
      </c>
    </row>
    <row r="35" spans="1:5" x14ac:dyDescent="0.25">
      <c r="A35" s="1">
        <v>0</v>
      </c>
      <c r="B35" s="1" t="str">
        <f t="shared" si="0"/>
        <v>3</v>
      </c>
      <c r="C35" s="1">
        <v>3380001</v>
      </c>
      <c r="D35" s="1" t="s">
        <v>38</v>
      </c>
      <c r="E35" s="2">
        <v>60000</v>
      </c>
    </row>
    <row r="36" spans="1:5" x14ac:dyDescent="0.25">
      <c r="A36" s="1">
        <v>0</v>
      </c>
      <c r="B36" s="1" t="str">
        <f t="shared" si="0"/>
        <v>3</v>
      </c>
      <c r="C36" s="1">
        <v>3390001</v>
      </c>
      <c r="D36" s="1" t="s">
        <v>39</v>
      </c>
      <c r="E36" s="2">
        <v>1000</v>
      </c>
    </row>
    <row r="37" spans="1:5" x14ac:dyDescent="0.25">
      <c r="A37" s="1">
        <v>0</v>
      </c>
      <c r="B37" s="1" t="str">
        <f t="shared" si="0"/>
        <v>3</v>
      </c>
      <c r="C37" s="1">
        <v>3390002</v>
      </c>
      <c r="D37" s="1" t="s">
        <v>40</v>
      </c>
      <c r="E37" s="2">
        <v>250</v>
      </c>
    </row>
    <row r="38" spans="1:5" x14ac:dyDescent="0.25">
      <c r="A38" s="1">
        <v>0</v>
      </c>
      <c r="B38" s="1" t="str">
        <f t="shared" si="0"/>
        <v>3</v>
      </c>
      <c r="C38" s="1">
        <v>3390004</v>
      </c>
      <c r="D38" s="1" t="s">
        <v>41</v>
      </c>
      <c r="E38" s="2">
        <v>250</v>
      </c>
    </row>
    <row r="39" spans="1:5" x14ac:dyDescent="0.25">
      <c r="A39" s="1">
        <v>0</v>
      </c>
      <c r="B39" s="1" t="str">
        <f t="shared" si="0"/>
        <v>3</v>
      </c>
      <c r="C39" s="1">
        <v>3390005</v>
      </c>
      <c r="D39" s="1" t="s">
        <v>42</v>
      </c>
      <c r="E39" s="2">
        <v>3500</v>
      </c>
    </row>
    <row r="40" spans="1:5" x14ac:dyDescent="0.25">
      <c r="A40" s="1">
        <v>0</v>
      </c>
      <c r="B40" s="1" t="str">
        <f t="shared" si="0"/>
        <v>3</v>
      </c>
      <c r="C40" s="1">
        <v>3390006</v>
      </c>
      <c r="D40" s="1" t="s">
        <v>43</v>
      </c>
      <c r="E40" s="2">
        <v>62000</v>
      </c>
    </row>
    <row r="41" spans="1:5" x14ac:dyDescent="0.25">
      <c r="A41" s="1">
        <v>0</v>
      </c>
      <c r="B41" s="1" t="str">
        <f t="shared" si="0"/>
        <v>3</v>
      </c>
      <c r="C41" s="1">
        <v>3390007</v>
      </c>
      <c r="D41" s="1" t="s">
        <v>44</v>
      </c>
      <c r="E41" s="2">
        <v>200</v>
      </c>
    </row>
    <row r="42" spans="1:5" x14ac:dyDescent="0.25">
      <c r="A42" s="1">
        <v>0</v>
      </c>
      <c r="B42" s="1" t="str">
        <f t="shared" si="0"/>
        <v>3</v>
      </c>
      <c r="C42" s="1">
        <v>3390008</v>
      </c>
      <c r="D42" s="1" t="s">
        <v>45</v>
      </c>
      <c r="E42" s="2">
        <v>15000</v>
      </c>
    </row>
    <row r="43" spans="1:5" x14ac:dyDescent="0.25">
      <c r="A43" s="1">
        <v>0</v>
      </c>
      <c r="B43" s="1" t="str">
        <f t="shared" si="0"/>
        <v>3</v>
      </c>
      <c r="C43" s="1">
        <v>3390009</v>
      </c>
      <c r="D43" s="1" t="s">
        <v>46</v>
      </c>
      <c r="E43" s="2">
        <v>40000</v>
      </c>
    </row>
    <row r="44" spans="1:5" x14ac:dyDescent="0.25">
      <c r="A44" s="1">
        <v>0</v>
      </c>
      <c r="B44" s="1" t="str">
        <f t="shared" si="0"/>
        <v>3</v>
      </c>
      <c r="C44" s="1">
        <v>3390010</v>
      </c>
      <c r="D44" s="1" t="s">
        <v>47</v>
      </c>
      <c r="E44" s="2">
        <v>10</v>
      </c>
    </row>
    <row r="45" spans="1:5" x14ac:dyDescent="0.25">
      <c r="A45" s="1">
        <v>0</v>
      </c>
      <c r="B45" s="1" t="str">
        <f t="shared" si="0"/>
        <v>3</v>
      </c>
      <c r="C45" s="1">
        <v>3390011</v>
      </c>
      <c r="D45" s="1" t="s">
        <v>48</v>
      </c>
      <c r="E45" s="2">
        <v>1000</v>
      </c>
    </row>
    <row r="46" spans="1:5" x14ac:dyDescent="0.25">
      <c r="A46" s="1">
        <v>0</v>
      </c>
      <c r="B46" s="1" t="str">
        <f t="shared" si="0"/>
        <v>3</v>
      </c>
      <c r="C46" s="1">
        <v>3390012</v>
      </c>
      <c r="D46" s="1" t="s">
        <v>49</v>
      </c>
      <c r="E46" s="2">
        <v>2000</v>
      </c>
    </row>
    <row r="47" spans="1:5" x14ac:dyDescent="0.25">
      <c r="A47" s="1">
        <v>0</v>
      </c>
      <c r="B47" s="1" t="str">
        <f t="shared" si="0"/>
        <v>3</v>
      </c>
      <c r="C47" s="1">
        <v>3390013</v>
      </c>
      <c r="D47" s="1" t="s">
        <v>50</v>
      </c>
      <c r="E47" s="2">
        <v>10</v>
      </c>
    </row>
    <row r="48" spans="1:5" x14ac:dyDescent="0.25">
      <c r="A48" s="1">
        <v>0</v>
      </c>
      <c r="B48" s="1" t="str">
        <f t="shared" si="0"/>
        <v>3</v>
      </c>
      <c r="C48" s="1">
        <v>3390014</v>
      </c>
      <c r="D48" s="1" t="s">
        <v>51</v>
      </c>
      <c r="E48" s="2">
        <v>10</v>
      </c>
    </row>
    <row r="49" spans="1:5" x14ac:dyDescent="0.25">
      <c r="A49" s="1">
        <v>0</v>
      </c>
      <c r="B49" s="1" t="str">
        <f t="shared" si="0"/>
        <v>3</v>
      </c>
      <c r="C49" s="1">
        <v>3390015</v>
      </c>
      <c r="D49" s="1" t="s">
        <v>52</v>
      </c>
      <c r="E49" s="2">
        <v>1000</v>
      </c>
    </row>
    <row r="50" spans="1:5" x14ac:dyDescent="0.25">
      <c r="A50" s="1">
        <v>0</v>
      </c>
      <c r="B50" s="1" t="str">
        <f t="shared" si="0"/>
        <v>3</v>
      </c>
      <c r="C50" s="1">
        <v>3410001</v>
      </c>
      <c r="D50" s="1" t="s">
        <v>53</v>
      </c>
      <c r="E50" s="2">
        <v>500</v>
      </c>
    </row>
    <row r="51" spans="1:5" x14ac:dyDescent="0.25">
      <c r="A51" s="1">
        <v>0</v>
      </c>
      <c r="B51" s="1" t="str">
        <f t="shared" si="0"/>
        <v>3</v>
      </c>
      <c r="C51" s="1">
        <v>3420001</v>
      </c>
      <c r="D51" s="1" t="s">
        <v>54</v>
      </c>
      <c r="E51" s="2">
        <v>1500</v>
      </c>
    </row>
    <row r="52" spans="1:5" x14ac:dyDescent="0.25">
      <c r="A52" s="1">
        <v>0</v>
      </c>
      <c r="B52" s="1" t="str">
        <f t="shared" si="0"/>
        <v>3</v>
      </c>
      <c r="C52" s="1">
        <v>3420002</v>
      </c>
      <c r="D52" s="1" t="s">
        <v>55</v>
      </c>
      <c r="E52" s="2">
        <v>450</v>
      </c>
    </row>
    <row r="53" spans="1:5" x14ac:dyDescent="0.25">
      <c r="A53" s="1">
        <v>0</v>
      </c>
      <c r="B53" s="1" t="str">
        <f t="shared" si="0"/>
        <v>3</v>
      </c>
      <c r="C53" s="1">
        <v>3420003</v>
      </c>
      <c r="D53" s="1" t="s">
        <v>56</v>
      </c>
      <c r="E53" s="2">
        <v>1650</v>
      </c>
    </row>
    <row r="54" spans="1:5" x14ac:dyDescent="0.25">
      <c r="A54" s="1">
        <v>0</v>
      </c>
      <c r="B54" s="1" t="str">
        <f t="shared" si="0"/>
        <v>3</v>
      </c>
      <c r="C54" s="1">
        <v>3420004</v>
      </c>
      <c r="D54" s="1" t="s">
        <v>57</v>
      </c>
      <c r="E54" s="2">
        <v>23500</v>
      </c>
    </row>
    <row r="55" spans="1:5" x14ac:dyDescent="0.25">
      <c r="A55" s="1">
        <v>0</v>
      </c>
      <c r="B55" s="1" t="str">
        <f t="shared" si="0"/>
        <v>3</v>
      </c>
      <c r="C55" s="1">
        <v>3420005</v>
      </c>
      <c r="D55" s="1" t="s">
        <v>58</v>
      </c>
      <c r="E55" s="2">
        <v>80000</v>
      </c>
    </row>
    <row r="56" spans="1:5" x14ac:dyDescent="0.25">
      <c r="A56" s="1">
        <v>0</v>
      </c>
      <c r="B56" s="1" t="str">
        <f t="shared" si="0"/>
        <v>3</v>
      </c>
      <c r="C56" s="1">
        <v>3420006</v>
      </c>
      <c r="D56" s="1" t="s">
        <v>59</v>
      </c>
      <c r="E56" s="2">
        <v>663</v>
      </c>
    </row>
    <row r="57" spans="1:5" x14ac:dyDescent="0.25">
      <c r="A57" s="1">
        <v>0</v>
      </c>
      <c r="B57" s="1" t="str">
        <f t="shared" si="0"/>
        <v>3</v>
      </c>
      <c r="C57" s="1">
        <v>3420007</v>
      </c>
      <c r="D57" s="1" t="s">
        <v>60</v>
      </c>
      <c r="E57" s="2">
        <v>2418</v>
      </c>
    </row>
    <row r="58" spans="1:5" x14ac:dyDescent="0.25">
      <c r="A58" s="1">
        <v>0</v>
      </c>
      <c r="B58" s="1" t="str">
        <f t="shared" si="0"/>
        <v>3</v>
      </c>
      <c r="C58" s="1">
        <v>3420008</v>
      </c>
      <c r="D58" s="1" t="s">
        <v>61</v>
      </c>
      <c r="E58" s="2">
        <v>35000</v>
      </c>
    </row>
    <row r="59" spans="1:5" x14ac:dyDescent="0.25">
      <c r="A59" s="1">
        <v>0</v>
      </c>
      <c r="B59" s="1" t="str">
        <f t="shared" si="0"/>
        <v>3</v>
      </c>
      <c r="C59" s="1">
        <v>3420009</v>
      </c>
      <c r="D59" s="1" t="s">
        <v>62</v>
      </c>
      <c r="E59" s="2">
        <v>56500</v>
      </c>
    </row>
    <row r="60" spans="1:5" x14ac:dyDescent="0.25">
      <c r="A60" s="1">
        <v>0</v>
      </c>
      <c r="B60" s="1" t="str">
        <f t="shared" si="0"/>
        <v>3</v>
      </c>
      <c r="C60" s="1">
        <v>3420010</v>
      </c>
      <c r="D60" s="1" t="s">
        <v>63</v>
      </c>
      <c r="E60" s="2">
        <v>100</v>
      </c>
    </row>
    <row r="61" spans="1:5" x14ac:dyDescent="0.25">
      <c r="A61" s="1">
        <v>0</v>
      </c>
      <c r="B61" s="1" t="str">
        <f t="shared" si="0"/>
        <v>3</v>
      </c>
      <c r="C61" s="1">
        <v>3430001</v>
      </c>
      <c r="D61" s="1" t="s">
        <v>64</v>
      </c>
      <c r="E61" s="2">
        <v>1000</v>
      </c>
    </row>
    <row r="62" spans="1:5" x14ac:dyDescent="0.25">
      <c r="A62" s="1">
        <v>0</v>
      </c>
      <c r="B62" s="1" t="str">
        <f t="shared" si="0"/>
        <v>3</v>
      </c>
      <c r="C62" s="1">
        <v>3430002</v>
      </c>
      <c r="D62" s="1" t="s">
        <v>65</v>
      </c>
      <c r="E62" s="2">
        <v>100000</v>
      </c>
    </row>
    <row r="63" spans="1:5" x14ac:dyDescent="0.25">
      <c r="A63" s="1">
        <v>0</v>
      </c>
      <c r="B63" s="1" t="str">
        <f t="shared" si="0"/>
        <v>3</v>
      </c>
      <c r="C63" s="1">
        <v>3440001</v>
      </c>
      <c r="D63" s="1" t="s">
        <v>66</v>
      </c>
      <c r="E63" s="2">
        <v>500</v>
      </c>
    </row>
    <row r="64" spans="1:5" x14ac:dyDescent="0.25">
      <c r="A64" s="1">
        <v>0</v>
      </c>
      <c r="B64" s="1" t="str">
        <f t="shared" si="0"/>
        <v>3</v>
      </c>
      <c r="C64" s="1">
        <v>3440002</v>
      </c>
      <c r="D64" s="1" t="s">
        <v>67</v>
      </c>
      <c r="E64" s="2">
        <v>150</v>
      </c>
    </row>
    <row r="65" spans="1:5" x14ac:dyDescent="0.25">
      <c r="A65" s="1">
        <v>0</v>
      </c>
      <c r="B65" s="1" t="str">
        <f t="shared" si="0"/>
        <v>3</v>
      </c>
      <c r="C65" s="1">
        <v>3490001</v>
      </c>
      <c r="D65" s="1" t="s">
        <v>68</v>
      </c>
      <c r="E65" s="2">
        <v>80000</v>
      </c>
    </row>
    <row r="66" spans="1:5" x14ac:dyDescent="0.25">
      <c r="A66" s="1">
        <v>0</v>
      </c>
      <c r="B66" s="1" t="str">
        <f t="shared" ref="B66:B129" si="1">MID(C66,1,1)</f>
        <v>3</v>
      </c>
      <c r="C66" s="1">
        <v>3490003</v>
      </c>
      <c r="D66" s="1" t="s">
        <v>69</v>
      </c>
      <c r="E66" s="2">
        <v>32000</v>
      </c>
    </row>
    <row r="67" spans="1:5" x14ac:dyDescent="0.25">
      <c r="A67" s="1">
        <v>0</v>
      </c>
      <c r="B67" s="1" t="str">
        <f t="shared" si="1"/>
        <v>3</v>
      </c>
      <c r="C67" s="1">
        <v>3490004</v>
      </c>
      <c r="D67" s="1" t="s">
        <v>70</v>
      </c>
      <c r="E67" s="2">
        <v>15000</v>
      </c>
    </row>
    <row r="68" spans="1:5" x14ac:dyDescent="0.25">
      <c r="A68" s="1">
        <v>0</v>
      </c>
      <c r="B68" s="1" t="str">
        <f t="shared" si="1"/>
        <v>3</v>
      </c>
      <c r="C68" s="1">
        <v>3490006</v>
      </c>
      <c r="D68" s="1" t="s">
        <v>71</v>
      </c>
      <c r="E68" s="2">
        <v>15000</v>
      </c>
    </row>
    <row r="69" spans="1:5" x14ac:dyDescent="0.25">
      <c r="A69" s="1">
        <v>0</v>
      </c>
      <c r="B69" s="1" t="str">
        <f t="shared" si="1"/>
        <v>3</v>
      </c>
      <c r="C69" s="1">
        <v>3490011</v>
      </c>
      <c r="D69" s="1" t="s">
        <v>72</v>
      </c>
      <c r="E69" s="2">
        <v>7000</v>
      </c>
    </row>
    <row r="70" spans="1:5" x14ac:dyDescent="0.25">
      <c r="A70" s="1">
        <v>0</v>
      </c>
      <c r="B70" s="1" t="str">
        <f t="shared" si="1"/>
        <v>3</v>
      </c>
      <c r="C70" s="1">
        <v>3490012</v>
      </c>
      <c r="D70" s="1" t="s">
        <v>73</v>
      </c>
      <c r="E70" s="2">
        <v>10000</v>
      </c>
    </row>
    <row r="71" spans="1:5" x14ac:dyDescent="0.25">
      <c r="A71" s="1">
        <v>0</v>
      </c>
      <c r="B71" s="1" t="str">
        <f t="shared" si="1"/>
        <v>3</v>
      </c>
      <c r="C71" s="1">
        <v>3490013</v>
      </c>
      <c r="D71" s="1" t="s">
        <v>74</v>
      </c>
      <c r="E71" s="2">
        <v>4000</v>
      </c>
    </row>
    <row r="72" spans="1:5" x14ac:dyDescent="0.25">
      <c r="A72" s="1">
        <v>0</v>
      </c>
      <c r="B72" s="1" t="str">
        <f t="shared" si="1"/>
        <v>3</v>
      </c>
      <c r="C72" s="1">
        <v>3490014</v>
      </c>
      <c r="D72" s="1" t="s">
        <v>75</v>
      </c>
      <c r="E72" s="2">
        <v>500</v>
      </c>
    </row>
    <row r="73" spans="1:5" x14ac:dyDescent="0.25">
      <c r="A73" s="1">
        <v>0</v>
      </c>
      <c r="B73" s="1" t="str">
        <f t="shared" si="1"/>
        <v>3</v>
      </c>
      <c r="C73" s="1">
        <v>3490015</v>
      </c>
      <c r="D73" s="1" t="s">
        <v>76</v>
      </c>
      <c r="E73" s="2">
        <v>25000</v>
      </c>
    </row>
    <row r="74" spans="1:5" x14ac:dyDescent="0.25">
      <c r="A74" s="1">
        <v>0</v>
      </c>
      <c r="B74" s="1" t="str">
        <f t="shared" si="1"/>
        <v>3</v>
      </c>
      <c r="C74" s="1">
        <v>3490016</v>
      </c>
      <c r="D74" s="1" t="s">
        <v>77</v>
      </c>
      <c r="E74" s="2">
        <v>500</v>
      </c>
    </row>
    <row r="75" spans="1:5" x14ac:dyDescent="0.25">
      <c r="A75" s="1">
        <v>0</v>
      </c>
      <c r="B75" s="1" t="str">
        <f t="shared" si="1"/>
        <v>3</v>
      </c>
      <c r="C75" s="1">
        <v>3490017</v>
      </c>
      <c r="D75" s="1" t="s">
        <v>78</v>
      </c>
      <c r="E75" s="2">
        <v>500</v>
      </c>
    </row>
    <row r="76" spans="1:5" x14ac:dyDescent="0.25">
      <c r="A76" s="1">
        <v>0</v>
      </c>
      <c r="B76" s="1" t="str">
        <f t="shared" si="1"/>
        <v>3</v>
      </c>
      <c r="C76" s="1">
        <v>3490019</v>
      </c>
      <c r="D76" s="1" t="s">
        <v>79</v>
      </c>
      <c r="E76" s="2">
        <v>1000</v>
      </c>
    </row>
    <row r="77" spans="1:5" x14ac:dyDescent="0.25">
      <c r="A77" s="1">
        <v>0</v>
      </c>
      <c r="B77" s="1" t="str">
        <f t="shared" si="1"/>
        <v>3</v>
      </c>
      <c r="C77" s="1">
        <v>3490024</v>
      </c>
      <c r="D77" s="1" t="s">
        <v>80</v>
      </c>
      <c r="E77" s="2">
        <v>429400</v>
      </c>
    </row>
    <row r="78" spans="1:5" x14ac:dyDescent="0.25">
      <c r="A78" s="1">
        <v>0</v>
      </c>
      <c r="B78" s="1" t="str">
        <f t="shared" si="1"/>
        <v>3</v>
      </c>
      <c r="C78" s="1">
        <v>3490025</v>
      </c>
      <c r="D78" s="1" t="s">
        <v>81</v>
      </c>
      <c r="E78" s="2">
        <v>50</v>
      </c>
    </row>
    <row r="79" spans="1:5" x14ac:dyDescent="0.25">
      <c r="A79" s="1">
        <v>0</v>
      </c>
      <c r="B79" s="1" t="str">
        <f t="shared" si="1"/>
        <v>3</v>
      </c>
      <c r="C79" s="1">
        <v>3490026</v>
      </c>
      <c r="D79" s="1" t="s">
        <v>82</v>
      </c>
      <c r="E79" s="2">
        <v>8500</v>
      </c>
    </row>
    <row r="80" spans="1:5" x14ac:dyDescent="0.25">
      <c r="A80" s="1">
        <v>0</v>
      </c>
      <c r="B80" s="1" t="str">
        <f t="shared" si="1"/>
        <v>3</v>
      </c>
      <c r="C80" s="1">
        <v>3490031</v>
      </c>
      <c r="D80" s="1" t="s">
        <v>83</v>
      </c>
      <c r="E80" s="2">
        <v>19000</v>
      </c>
    </row>
    <row r="81" spans="1:5" x14ac:dyDescent="0.25">
      <c r="A81" s="1">
        <v>0</v>
      </c>
      <c r="B81" s="1" t="str">
        <f t="shared" si="1"/>
        <v>3</v>
      </c>
      <c r="C81" s="1">
        <v>3490033</v>
      </c>
      <c r="D81" s="1" t="s">
        <v>84</v>
      </c>
      <c r="E81" s="2">
        <v>100</v>
      </c>
    </row>
    <row r="82" spans="1:5" x14ac:dyDescent="0.25">
      <c r="A82" s="1">
        <v>0</v>
      </c>
      <c r="B82" s="1" t="str">
        <f t="shared" si="1"/>
        <v>3</v>
      </c>
      <c r="C82" s="1">
        <v>3490034</v>
      </c>
      <c r="D82" s="1" t="s">
        <v>85</v>
      </c>
      <c r="E82" s="2">
        <v>100</v>
      </c>
    </row>
    <row r="83" spans="1:5" x14ac:dyDescent="0.25">
      <c r="A83" s="1">
        <v>0</v>
      </c>
      <c r="B83" s="1" t="str">
        <f t="shared" si="1"/>
        <v>3</v>
      </c>
      <c r="C83" s="1">
        <v>3490035</v>
      </c>
      <c r="D83" s="1" t="s">
        <v>86</v>
      </c>
      <c r="E83" s="2">
        <v>1500</v>
      </c>
    </row>
    <row r="84" spans="1:5" x14ac:dyDescent="0.25">
      <c r="A84" s="1">
        <v>0</v>
      </c>
      <c r="B84" s="1" t="str">
        <f t="shared" si="1"/>
        <v>3</v>
      </c>
      <c r="C84" s="1">
        <v>3490036</v>
      </c>
      <c r="D84" s="1" t="s">
        <v>87</v>
      </c>
      <c r="E84" s="2">
        <v>10</v>
      </c>
    </row>
    <row r="85" spans="1:5" x14ac:dyDescent="0.25">
      <c r="A85" s="1">
        <v>0</v>
      </c>
      <c r="B85" s="1" t="str">
        <f t="shared" si="1"/>
        <v>3</v>
      </c>
      <c r="C85" s="1">
        <v>3490039</v>
      </c>
      <c r="D85" s="1" t="s">
        <v>88</v>
      </c>
      <c r="E85" s="2">
        <v>10000</v>
      </c>
    </row>
    <row r="86" spans="1:5" x14ac:dyDescent="0.25">
      <c r="A86" s="1">
        <v>0</v>
      </c>
      <c r="B86" s="1" t="str">
        <f t="shared" si="1"/>
        <v>3</v>
      </c>
      <c r="C86" s="1">
        <v>3600002</v>
      </c>
      <c r="D86" s="1" t="s">
        <v>89</v>
      </c>
      <c r="E86" s="2">
        <v>100</v>
      </c>
    </row>
    <row r="87" spans="1:5" x14ac:dyDescent="0.25">
      <c r="A87" s="1">
        <v>0</v>
      </c>
      <c r="B87" s="1" t="str">
        <f t="shared" si="1"/>
        <v>3</v>
      </c>
      <c r="C87" s="1">
        <v>3910001</v>
      </c>
      <c r="D87" s="1" t="s">
        <v>90</v>
      </c>
      <c r="E87" s="2">
        <v>1000</v>
      </c>
    </row>
    <row r="88" spans="1:5" x14ac:dyDescent="0.25">
      <c r="A88" s="1">
        <v>0</v>
      </c>
      <c r="B88" s="1" t="str">
        <f t="shared" si="1"/>
        <v>3</v>
      </c>
      <c r="C88" s="1">
        <v>3912001</v>
      </c>
      <c r="D88" s="1" t="s">
        <v>91</v>
      </c>
      <c r="E88" s="2">
        <v>250000</v>
      </c>
    </row>
    <row r="89" spans="1:5" x14ac:dyDescent="0.25">
      <c r="A89" s="1">
        <v>0</v>
      </c>
      <c r="B89" s="1" t="str">
        <f t="shared" si="1"/>
        <v>3</v>
      </c>
      <c r="C89" s="1">
        <v>3919001</v>
      </c>
      <c r="D89" s="1" t="s">
        <v>92</v>
      </c>
      <c r="E89" s="2">
        <v>15000</v>
      </c>
    </row>
    <row r="90" spans="1:5" x14ac:dyDescent="0.25">
      <c r="A90" s="1">
        <v>0</v>
      </c>
      <c r="B90" s="1" t="str">
        <f t="shared" si="1"/>
        <v>3</v>
      </c>
      <c r="C90" s="1">
        <v>3921101</v>
      </c>
      <c r="D90" s="1" t="s">
        <v>93</v>
      </c>
      <c r="E90" s="2">
        <v>150000</v>
      </c>
    </row>
    <row r="91" spans="1:5" x14ac:dyDescent="0.25">
      <c r="A91" s="1">
        <v>0</v>
      </c>
      <c r="B91" s="1" t="str">
        <f t="shared" si="1"/>
        <v>3</v>
      </c>
      <c r="C91" s="1">
        <v>3930001</v>
      </c>
      <c r="D91" s="1" t="s">
        <v>94</v>
      </c>
      <c r="E91" s="2">
        <v>60000</v>
      </c>
    </row>
    <row r="92" spans="1:5" x14ac:dyDescent="0.25">
      <c r="A92" s="1">
        <v>0</v>
      </c>
      <c r="B92" s="1" t="str">
        <f t="shared" si="1"/>
        <v>3</v>
      </c>
      <c r="C92" s="1">
        <v>3980001</v>
      </c>
      <c r="D92" s="1" t="s">
        <v>95</v>
      </c>
      <c r="E92" s="2">
        <v>10000</v>
      </c>
    </row>
    <row r="93" spans="1:5" x14ac:dyDescent="0.25">
      <c r="A93" s="1">
        <v>0</v>
      </c>
      <c r="B93" s="1" t="str">
        <f t="shared" si="1"/>
        <v>3</v>
      </c>
      <c r="C93" s="1">
        <v>3990000</v>
      </c>
      <c r="D93" s="1" t="s">
        <v>96</v>
      </c>
      <c r="E93" s="2">
        <v>4500</v>
      </c>
    </row>
    <row r="94" spans="1:5" x14ac:dyDescent="0.25">
      <c r="A94" s="1">
        <v>0</v>
      </c>
      <c r="B94" s="1" t="str">
        <f t="shared" si="1"/>
        <v>3</v>
      </c>
      <c r="C94" s="1">
        <v>3990001</v>
      </c>
      <c r="D94" s="1" t="s">
        <v>97</v>
      </c>
      <c r="E94" s="2">
        <v>25000</v>
      </c>
    </row>
    <row r="95" spans="1:5" x14ac:dyDescent="0.25">
      <c r="A95" s="1">
        <v>0</v>
      </c>
      <c r="B95" s="1" t="str">
        <f t="shared" si="1"/>
        <v>3</v>
      </c>
      <c r="C95" s="1">
        <v>3990004</v>
      </c>
      <c r="D95" s="1" t="s">
        <v>98</v>
      </c>
      <c r="E95" s="2">
        <v>100</v>
      </c>
    </row>
    <row r="96" spans="1:5" x14ac:dyDescent="0.25">
      <c r="A96" s="1">
        <v>0</v>
      </c>
      <c r="B96" s="1" t="str">
        <f t="shared" si="1"/>
        <v>3</v>
      </c>
      <c r="C96" s="1">
        <v>3990006</v>
      </c>
      <c r="D96" s="1" t="s">
        <v>99</v>
      </c>
      <c r="E96" s="2">
        <v>9000</v>
      </c>
    </row>
    <row r="97" spans="1:5" x14ac:dyDescent="0.25">
      <c r="A97" s="1">
        <v>0</v>
      </c>
      <c r="B97" s="1" t="str">
        <f t="shared" si="1"/>
        <v>3</v>
      </c>
      <c r="C97" s="1">
        <v>3990008</v>
      </c>
      <c r="D97" s="1" t="s">
        <v>100</v>
      </c>
      <c r="E97" s="2">
        <v>100</v>
      </c>
    </row>
    <row r="98" spans="1:5" x14ac:dyDescent="0.25">
      <c r="A98" s="1">
        <v>0</v>
      </c>
      <c r="B98" s="1" t="str">
        <f t="shared" si="1"/>
        <v>3</v>
      </c>
      <c r="C98" s="1">
        <v>3990013</v>
      </c>
      <c r="D98" s="1" t="s">
        <v>101</v>
      </c>
      <c r="E98" s="2">
        <v>250</v>
      </c>
    </row>
    <row r="99" spans="1:5" x14ac:dyDescent="0.25">
      <c r="A99" s="1">
        <v>0</v>
      </c>
      <c r="B99" s="1" t="str">
        <f t="shared" si="1"/>
        <v>3</v>
      </c>
      <c r="C99" s="1">
        <v>3990014</v>
      </c>
      <c r="D99" s="1" t="s">
        <v>102</v>
      </c>
      <c r="E99" s="2">
        <v>50</v>
      </c>
    </row>
    <row r="100" spans="1:5" x14ac:dyDescent="0.25">
      <c r="A100" s="1">
        <v>0</v>
      </c>
      <c r="B100" s="1" t="str">
        <f t="shared" si="1"/>
        <v>3</v>
      </c>
      <c r="C100" s="1">
        <v>3990015</v>
      </c>
      <c r="D100" s="1" t="s">
        <v>103</v>
      </c>
      <c r="E100" s="2">
        <v>50</v>
      </c>
    </row>
    <row r="101" spans="1:5" x14ac:dyDescent="0.25">
      <c r="A101" s="1">
        <v>0</v>
      </c>
      <c r="B101" s="1" t="str">
        <f t="shared" si="1"/>
        <v>3</v>
      </c>
      <c r="C101" s="1">
        <v>3990016</v>
      </c>
      <c r="D101" s="1" t="s">
        <v>104</v>
      </c>
      <c r="E101" s="2">
        <v>50</v>
      </c>
    </row>
    <row r="102" spans="1:5" x14ac:dyDescent="0.25">
      <c r="A102" s="1">
        <v>0</v>
      </c>
      <c r="B102" s="1" t="str">
        <f t="shared" si="1"/>
        <v>3</v>
      </c>
      <c r="C102" s="1">
        <v>3990020</v>
      </c>
      <c r="D102" s="1" t="s">
        <v>105</v>
      </c>
      <c r="E102" s="2">
        <v>10</v>
      </c>
    </row>
    <row r="103" spans="1:5" x14ac:dyDescent="0.25">
      <c r="A103" s="1">
        <v>0</v>
      </c>
      <c r="B103" s="1" t="str">
        <f t="shared" si="1"/>
        <v>4</v>
      </c>
      <c r="C103" s="1">
        <v>4200001</v>
      </c>
      <c r="D103" s="1" t="s">
        <v>106</v>
      </c>
      <c r="E103" s="2">
        <v>4511481.8099999996</v>
      </c>
    </row>
    <row r="104" spans="1:5" x14ac:dyDescent="0.25">
      <c r="A104" s="1">
        <v>0</v>
      </c>
      <c r="B104" s="1" t="str">
        <f t="shared" si="1"/>
        <v>4</v>
      </c>
      <c r="C104" s="1">
        <v>4200002</v>
      </c>
      <c r="D104" s="1" t="s">
        <v>107</v>
      </c>
      <c r="E104" s="2">
        <v>95379.97</v>
      </c>
    </row>
    <row r="105" spans="1:5" x14ac:dyDescent="0.25">
      <c r="A105" s="1">
        <v>0</v>
      </c>
      <c r="B105" s="1" t="str">
        <f t="shared" si="1"/>
        <v>4</v>
      </c>
      <c r="C105" s="1">
        <v>4202001</v>
      </c>
      <c r="D105" s="1" t="s">
        <v>108</v>
      </c>
      <c r="E105" s="2">
        <v>12800.32</v>
      </c>
    </row>
    <row r="106" spans="1:5" x14ac:dyDescent="0.25">
      <c r="A106" s="1">
        <v>0</v>
      </c>
      <c r="B106" s="1" t="str">
        <f t="shared" si="1"/>
        <v>4</v>
      </c>
      <c r="C106" s="1">
        <v>4209002</v>
      </c>
      <c r="D106" s="1" t="s">
        <v>109</v>
      </c>
      <c r="E106" s="2">
        <v>15241.28</v>
      </c>
    </row>
    <row r="107" spans="1:5" x14ac:dyDescent="0.25">
      <c r="A107" s="1">
        <v>0</v>
      </c>
      <c r="B107" s="1" t="str">
        <f t="shared" si="1"/>
        <v>4</v>
      </c>
      <c r="C107" s="1">
        <v>4209003</v>
      </c>
      <c r="D107" s="1" t="s">
        <v>110</v>
      </c>
      <c r="E107" s="2">
        <v>4000</v>
      </c>
    </row>
    <row r="108" spans="1:5" x14ac:dyDescent="0.25">
      <c r="A108" s="1">
        <v>0</v>
      </c>
      <c r="B108" s="1" t="str">
        <f t="shared" si="1"/>
        <v>4</v>
      </c>
      <c r="C108" s="1">
        <v>4500000</v>
      </c>
      <c r="D108" s="1" t="s">
        <v>111</v>
      </c>
      <c r="E108" s="2">
        <v>8585</v>
      </c>
    </row>
    <row r="109" spans="1:5" x14ac:dyDescent="0.25">
      <c r="A109" s="1">
        <v>0</v>
      </c>
      <c r="B109" s="1" t="str">
        <f t="shared" si="1"/>
        <v>4</v>
      </c>
      <c r="C109" s="1">
        <v>4500001</v>
      </c>
      <c r="D109" s="1" t="s">
        <v>112</v>
      </c>
      <c r="E109" s="2">
        <v>232000</v>
      </c>
    </row>
    <row r="110" spans="1:5" x14ac:dyDescent="0.25">
      <c r="A110" s="1">
        <v>0</v>
      </c>
      <c r="B110" s="1" t="str">
        <f t="shared" si="1"/>
        <v>4</v>
      </c>
      <c r="C110" s="1">
        <v>4500205</v>
      </c>
      <c r="D110" s="1" t="s">
        <v>113</v>
      </c>
      <c r="E110" s="2">
        <v>25000</v>
      </c>
    </row>
    <row r="111" spans="1:5" x14ac:dyDescent="0.25">
      <c r="A111" s="1">
        <v>0</v>
      </c>
      <c r="B111" s="1" t="str">
        <f t="shared" si="1"/>
        <v>4</v>
      </c>
      <c r="C111" s="1">
        <v>4503001</v>
      </c>
      <c r="D111" s="1" t="s">
        <v>114</v>
      </c>
      <c r="E111" s="2">
        <v>36141.49</v>
      </c>
    </row>
    <row r="112" spans="1:5" x14ac:dyDescent="0.25">
      <c r="A112" s="1">
        <v>0</v>
      </c>
      <c r="B112" s="1" t="str">
        <f t="shared" si="1"/>
        <v>4</v>
      </c>
      <c r="C112" s="1">
        <v>4503005</v>
      </c>
      <c r="D112" s="1" t="s">
        <v>115</v>
      </c>
      <c r="E112" s="2">
        <v>47700</v>
      </c>
    </row>
    <row r="113" spans="1:5" x14ac:dyDescent="0.25">
      <c r="A113" s="1">
        <v>0</v>
      </c>
      <c r="B113" s="1" t="str">
        <f t="shared" si="1"/>
        <v>4</v>
      </c>
      <c r="C113" s="1">
        <v>4503008</v>
      </c>
      <c r="D113" s="1" t="s">
        <v>116</v>
      </c>
      <c r="E113" s="2">
        <v>80514.289999999994</v>
      </c>
    </row>
    <row r="114" spans="1:5" x14ac:dyDescent="0.25">
      <c r="A114" s="1">
        <v>0</v>
      </c>
      <c r="B114" s="1" t="str">
        <f t="shared" si="1"/>
        <v>4</v>
      </c>
      <c r="C114" s="1">
        <v>4503009</v>
      </c>
      <c r="D114" s="1" t="s">
        <v>117</v>
      </c>
      <c r="E114" s="2">
        <v>109142.86</v>
      </c>
    </row>
    <row r="115" spans="1:5" x14ac:dyDescent="0.25">
      <c r="A115" s="1">
        <v>0</v>
      </c>
      <c r="B115" s="1" t="str">
        <f t="shared" si="1"/>
        <v>4</v>
      </c>
      <c r="C115" s="1">
        <v>4508002</v>
      </c>
      <c r="D115" s="1" t="s">
        <v>118</v>
      </c>
      <c r="E115" s="2">
        <v>5000</v>
      </c>
    </row>
    <row r="116" spans="1:5" x14ac:dyDescent="0.25">
      <c r="A116" s="1">
        <v>0</v>
      </c>
      <c r="B116" s="1" t="str">
        <f t="shared" si="1"/>
        <v>4</v>
      </c>
      <c r="C116" s="1">
        <v>4508006</v>
      </c>
      <c r="D116" s="1" t="s">
        <v>119</v>
      </c>
      <c r="E116" s="2">
        <v>40000</v>
      </c>
    </row>
    <row r="117" spans="1:5" x14ac:dyDescent="0.25">
      <c r="A117" s="1">
        <v>0</v>
      </c>
      <c r="B117" s="1" t="str">
        <f t="shared" si="1"/>
        <v>4</v>
      </c>
      <c r="C117" s="1">
        <v>4508013</v>
      </c>
      <c r="D117" s="1" t="s">
        <v>120</v>
      </c>
      <c r="E117" s="2">
        <v>35000</v>
      </c>
    </row>
    <row r="118" spans="1:5" x14ac:dyDescent="0.25">
      <c r="A118" s="1">
        <v>0</v>
      </c>
      <c r="B118" s="1" t="str">
        <f t="shared" si="1"/>
        <v>4</v>
      </c>
      <c r="C118" s="1">
        <v>4508028</v>
      </c>
      <c r="D118" s="1" t="s">
        <v>121</v>
      </c>
      <c r="E118" s="2">
        <v>2400</v>
      </c>
    </row>
    <row r="119" spans="1:5" x14ac:dyDescent="0.25">
      <c r="A119" s="1">
        <v>0</v>
      </c>
      <c r="B119" s="1" t="str">
        <f t="shared" si="1"/>
        <v>4</v>
      </c>
      <c r="C119" s="1">
        <v>4508034</v>
      </c>
      <c r="D119" s="1" t="s">
        <v>122</v>
      </c>
      <c r="E119" s="2">
        <v>3963</v>
      </c>
    </row>
    <row r="120" spans="1:5" x14ac:dyDescent="0.25">
      <c r="A120" s="1">
        <v>0</v>
      </c>
      <c r="B120" s="1" t="str">
        <f t="shared" si="1"/>
        <v>4</v>
      </c>
      <c r="C120" s="1">
        <v>4610034</v>
      </c>
      <c r="D120" s="1" t="s">
        <v>123</v>
      </c>
      <c r="E120" s="2">
        <v>71000</v>
      </c>
    </row>
    <row r="121" spans="1:5" x14ac:dyDescent="0.25">
      <c r="A121" s="1">
        <v>0</v>
      </c>
      <c r="B121" s="1" t="str">
        <f t="shared" si="1"/>
        <v>4</v>
      </c>
      <c r="C121" s="1">
        <v>4610036</v>
      </c>
      <c r="D121" s="1" t="s">
        <v>124</v>
      </c>
      <c r="E121" s="2">
        <v>28614.73</v>
      </c>
    </row>
    <row r="122" spans="1:5" x14ac:dyDescent="0.25">
      <c r="A122" s="1">
        <v>0</v>
      </c>
      <c r="B122" s="1" t="str">
        <f t="shared" si="1"/>
        <v>4</v>
      </c>
      <c r="C122" s="1">
        <v>4610037</v>
      </c>
      <c r="D122" s="1" t="s">
        <v>125</v>
      </c>
      <c r="E122" s="2">
        <v>15000</v>
      </c>
    </row>
    <row r="123" spans="1:5" x14ac:dyDescent="0.25">
      <c r="A123" s="1">
        <v>0</v>
      </c>
      <c r="B123" s="1" t="str">
        <f t="shared" si="1"/>
        <v>4</v>
      </c>
      <c r="C123" s="1">
        <v>4610038</v>
      </c>
      <c r="D123" s="1" t="s">
        <v>126</v>
      </c>
      <c r="E123" s="2">
        <v>11000</v>
      </c>
    </row>
    <row r="124" spans="1:5" x14ac:dyDescent="0.25">
      <c r="A124" s="1">
        <v>0</v>
      </c>
      <c r="B124" s="1" t="str">
        <f t="shared" si="1"/>
        <v>4</v>
      </c>
      <c r="C124" s="1">
        <v>4610039</v>
      </c>
      <c r="D124" s="1" t="s">
        <v>127</v>
      </c>
      <c r="E124" s="2">
        <v>35000</v>
      </c>
    </row>
    <row r="125" spans="1:5" x14ac:dyDescent="0.25">
      <c r="A125" s="1">
        <v>0</v>
      </c>
      <c r="B125" s="1" t="str">
        <f t="shared" si="1"/>
        <v>4</v>
      </c>
      <c r="C125" s="1">
        <v>4610042</v>
      </c>
      <c r="D125" s="1" t="s">
        <v>128</v>
      </c>
      <c r="E125" s="2">
        <v>50000</v>
      </c>
    </row>
    <row r="126" spans="1:5" x14ac:dyDescent="0.25">
      <c r="A126" s="1">
        <v>0</v>
      </c>
      <c r="B126" s="1" t="str">
        <f t="shared" si="1"/>
        <v>4</v>
      </c>
      <c r="C126" s="1">
        <v>4650008</v>
      </c>
      <c r="D126" s="1" t="s">
        <v>129</v>
      </c>
      <c r="E126" s="2">
        <v>9500</v>
      </c>
    </row>
    <row r="127" spans="1:5" x14ac:dyDescent="0.25">
      <c r="A127" s="1">
        <v>0</v>
      </c>
      <c r="B127" s="1" t="str">
        <f t="shared" si="1"/>
        <v>4</v>
      </c>
      <c r="C127" s="1">
        <v>4650009</v>
      </c>
      <c r="D127" s="1" t="s">
        <v>130</v>
      </c>
      <c r="E127" s="2">
        <v>10000</v>
      </c>
    </row>
    <row r="128" spans="1:5" x14ac:dyDescent="0.25">
      <c r="A128" s="1">
        <v>0</v>
      </c>
      <c r="B128" s="1" t="str">
        <f t="shared" si="1"/>
        <v>4</v>
      </c>
      <c r="C128" s="1">
        <v>4650010</v>
      </c>
      <c r="D128" s="1" t="s">
        <v>131</v>
      </c>
      <c r="E128" s="2">
        <v>600</v>
      </c>
    </row>
    <row r="129" spans="1:5" x14ac:dyDescent="0.25">
      <c r="A129" s="1">
        <v>0</v>
      </c>
      <c r="B129" s="1" t="str">
        <f t="shared" si="1"/>
        <v>4</v>
      </c>
      <c r="C129" s="1">
        <v>4650203</v>
      </c>
      <c r="D129" s="1" t="s">
        <v>132</v>
      </c>
      <c r="E129" s="2">
        <v>46565.84</v>
      </c>
    </row>
    <row r="130" spans="1:5" x14ac:dyDescent="0.25">
      <c r="A130" s="1">
        <v>0</v>
      </c>
      <c r="B130" s="1" t="str">
        <f t="shared" ref="B130:B158" si="2">MID(C130,1,1)</f>
        <v>4</v>
      </c>
      <c r="C130" s="1">
        <v>4670001</v>
      </c>
      <c r="D130" s="1" t="s">
        <v>133</v>
      </c>
      <c r="E130" s="2">
        <v>1500</v>
      </c>
    </row>
    <row r="131" spans="1:5" x14ac:dyDescent="0.25">
      <c r="A131" s="1">
        <v>0</v>
      </c>
      <c r="B131" s="1" t="str">
        <f t="shared" si="2"/>
        <v>4</v>
      </c>
      <c r="C131" s="1">
        <v>4700004</v>
      </c>
      <c r="D131" s="1" t="s">
        <v>134</v>
      </c>
      <c r="E131" s="2">
        <v>500</v>
      </c>
    </row>
    <row r="132" spans="1:5" x14ac:dyDescent="0.25">
      <c r="A132" s="1">
        <v>0</v>
      </c>
      <c r="B132" s="1" t="str">
        <f t="shared" si="2"/>
        <v>5</v>
      </c>
      <c r="C132" s="1">
        <v>5410001</v>
      </c>
      <c r="D132" s="1" t="s">
        <v>135</v>
      </c>
      <c r="E132" s="2">
        <v>2000</v>
      </c>
    </row>
    <row r="133" spans="1:5" x14ac:dyDescent="0.25">
      <c r="A133" s="1">
        <v>0</v>
      </c>
      <c r="B133" s="1" t="str">
        <f t="shared" si="2"/>
        <v>5</v>
      </c>
      <c r="C133" s="1">
        <v>5410003</v>
      </c>
      <c r="D133" s="1" t="s">
        <v>136</v>
      </c>
      <c r="E133" s="2">
        <v>800</v>
      </c>
    </row>
    <row r="134" spans="1:5" x14ac:dyDescent="0.25">
      <c r="A134" s="1">
        <v>0</v>
      </c>
      <c r="B134" s="1" t="str">
        <f t="shared" si="2"/>
        <v>5</v>
      </c>
      <c r="C134" s="1">
        <v>5410004</v>
      </c>
      <c r="D134" s="1" t="s">
        <v>137</v>
      </c>
      <c r="E134" s="2">
        <v>800</v>
      </c>
    </row>
    <row r="135" spans="1:5" x14ac:dyDescent="0.25">
      <c r="A135" s="1">
        <v>0</v>
      </c>
      <c r="B135" s="1" t="str">
        <f t="shared" si="2"/>
        <v>5</v>
      </c>
      <c r="C135" s="1">
        <v>5410007</v>
      </c>
      <c r="D135" s="1" t="s">
        <v>138</v>
      </c>
      <c r="E135" s="2">
        <v>5000</v>
      </c>
    </row>
    <row r="136" spans="1:5" x14ac:dyDescent="0.25">
      <c r="A136" s="1">
        <v>0</v>
      </c>
      <c r="B136" s="1" t="str">
        <f t="shared" si="2"/>
        <v>5</v>
      </c>
      <c r="C136" s="1">
        <v>5490002</v>
      </c>
      <c r="D136" s="1" t="s">
        <v>139</v>
      </c>
      <c r="E136" s="2">
        <v>350</v>
      </c>
    </row>
    <row r="137" spans="1:5" x14ac:dyDescent="0.25">
      <c r="A137" s="1">
        <v>0</v>
      </c>
      <c r="B137" s="1" t="str">
        <f t="shared" si="2"/>
        <v>5</v>
      </c>
      <c r="C137" s="1">
        <v>5500001</v>
      </c>
      <c r="D137" s="1" t="s">
        <v>140</v>
      </c>
      <c r="E137" s="2">
        <v>275000</v>
      </c>
    </row>
    <row r="138" spans="1:5" x14ac:dyDescent="0.25">
      <c r="A138" s="1">
        <v>0</v>
      </c>
      <c r="B138" s="1" t="str">
        <f t="shared" si="2"/>
        <v>5</v>
      </c>
      <c r="C138" s="1">
        <v>5500002</v>
      </c>
      <c r="D138" s="1" t="s">
        <v>141</v>
      </c>
      <c r="E138" s="2">
        <v>3600</v>
      </c>
    </row>
    <row r="139" spans="1:5" x14ac:dyDescent="0.25">
      <c r="A139" s="1">
        <v>0</v>
      </c>
      <c r="B139" s="1" t="str">
        <f t="shared" si="2"/>
        <v>5</v>
      </c>
      <c r="C139" s="1">
        <v>5500003</v>
      </c>
      <c r="D139" s="1" t="s">
        <v>142</v>
      </c>
      <c r="E139" s="2">
        <v>3100</v>
      </c>
    </row>
    <row r="140" spans="1:5" x14ac:dyDescent="0.25">
      <c r="A140" s="1">
        <v>0</v>
      </c>
      <c r="B140" s="1" t="str">
        <f t="shared" si="2"/>
        <v>5</v>
      </c>
      <c r="C140" s="1">
        <v>5500006</v>
      </c>
      <c r="D140" s="1" t="s">
        <v>143</v>
      </c>
      <c r="E140" s="2">
        <v>60000</v>
      </c>
    </row>
    <row r="141" spans="1:5" x14ac:dyDescent="0.25">
      <c r="A141" s="1">
        <v>0</v>
      </c>
      <c r="B141" s="1" t="str">
        <f t="shared" si="2"/>
        <v>5</v>
      </c>
      <c r="C141" s="1">
        <v>5500008</v>
      </c>
      <c r="D141" s="1" t="s">
        <v>144</v>
      </c>
      <c r="E141" s="2">
        <v>10000</v>
      </c>
    </row>
    <row r="142" spans="1:5" x14ac:dyDescent="0.25">
      <c r="A142" s="1">
        <v>0</v>
      </c>
      <c r="B142" s="1" t="str">
        <f t="shared" si="2"/>
        <v>5</v>
      </c>
      <c r="C142" s="1">
        <v>5520001</v>
      </c>
      <c r="D142" s="1" t="s">
        <v>145</v>
      </c>
      <c r="E142" s="2">
        <v>16000</v>
      </c>
    </row>
    <row r="143" spans="1:5" x14ac:dyDescent="0.25">
      <c r="A143" s="1">
        <v>0</v>
      </c>
      <c r="B143" s="1" t="str">
        <f t="shared" si="2"/>
        <v>5</v>
      </c>
      <c r="C143" s="1">
        <v>5520002</v>
      </c>
      <c r="D143" s="1" t="s">
        <v>146</v>
      </c>
      <c r="E143" s="2">
        <v>3000</v>
      </c>
    </row>
    <row r="144" spans="1:5" x14ac:dyDescent="0.25">
      <c r="A144" s="1">
        <v>0</v>
      </c>
      <c r="B144" s="1" t="str">
        <f t="shared" si="2"/>
        <v>5</v>
      </c>
      <c r="C144" s="1">
        <v>5990002</v>
      </c>
      <c r="D144" s="1" t="s">
        <v>147</v>
      </c>
      <c r="E144" s="2">
        <v>10</v>
      </c>
    </row>
    <row r="145" spans="1:5" x14ac:dyDescent="0.25">
      <c r="A145" s="1">
        <v>0</v>
      </c>
      <c r="B145" s="1" t="str">
        <f t="shared" si="2"/>
        <v>6</v>
      </c>
      <c r="C145" s="1">
        <v>6000001</v>
      </c>
      <c r="D145" s="1" t="s">
        <v>148</v>
      </c>
      <c r="E145" s="2">
        <v>308397.5</v>
      </c>
    </row>
    <row r="146" spans="1:5" x14ac:dyDescent="0.25">
      <c r="A146" s="1">
        <v>0</v>
      </c>
      <c r="B146" s="1" t="str">
        <f t="shared" si="2"/>
        <v>7</v>
      </c>
      <c r="C146" s="1">
        <v>7200001</v>
      </c>
      <c r="D146" s="1" t="s">
        <v>149</v>
      </c>
      <c r="E146" s="2">
        <v>212500</v>
      </c>
    </row>
    <row r="147" spans="1:5" x14ac:dyDescent="0.25">
      <c r="A147" s="1">
        <v>0</v>
      </c>
      <c r="B147" s="1" t="str">
        <f t="shared" si="2"/>
        <v>7</v>
      </c>
      <c r="C147" s="1">
        <v>7200002</v>
      </c>
      <c r="D147" s="1" t="s">
        <v>150</v>
      </c>
      <c r="E147" s="2">
        <v>212500</v>
      </c>
    </row>
    <row r="148" spans="1:5" x14ac:dyDescent="0.25">
      <c r="A148" s="1">
        <v>0</v>
      </c>
      <c r="B148" s="1" t="str">
        <f t="shared" si="2"/>
        <v>7</v>
      </c>
      <c r="C148" s="1">
        <v>7500004</v>
      </c>
      <c r="D148" s="1" t="s">
        <v>151</v>
      </c>
      <c r="E148" s="2">
        <v>12870</v>
      </c>
    </row>
    <row r="149" spans="1:5" x14ac:dyDescent="0.25">
      <c r="A149" s="1">
        <v>0</v>
      </c>
      <c r="B149" s="1" t="str">
        <f t="shared" si="2"/>
        <v>7</v>
      </c>
      <c r="C149" s="1">
        <v>7200004</v>
      </c>
      <c r="D149" s="1" t="s">
        <v>152</v>
      </c>
      <c r="E149" s="2">
        <v>12750</v>
      </c>
    </row>
    <row r="150" spans="1:5" x14ac:dyDescent="0.25">
      <c r="A150" s="1">
        <v>0</v>
      </c>
      <c r="B150" s="1" t="str">
        <f t="shared" si="2"/>
        <v>7</v>
      </c>
      <c r="C150" s="1">
        <v>7200005</v>
      </c>
      <c r="D150" s="1" t="s">
        <v>153</v>
      </c>
      <c r="E150" s="2">
        <v>37500</v>
      </c>
    </row>
    <row r="151" spans="1:5" x14ac:dyDescent="0.25">
      <c r="A151" s="1">
        <v>0</v>
      </c>
      <c r="B151" s="1" t="str">
        <f t="shared" si="2"/>
        <v>7</v>
      </c>
      <c r="C151" s="1">
        <v>7500001</v>
      </c>
      <c r="D151" s="1" t="s">
        <v>154</v>
      </c>
      <c r="E151" s="64">
        <v>212500</v>
      </c>
    </row>
    <row r="152" spans="1:5" x14ac:dyDescent="0.25">
      <c r="A152" s="1">
        <v>0</v>
      </c>
      <c r="B152" s="1" t="str">
        <f t="shared" si="2"/>
        <v>7</v>
      </c>
      <c r="C152" s="1">
        <v>7500002</v>
      </c>
      <c r="D152" s="1" t="s">
        <v>769</v>
      </c>
      <c r="E152" s="64">
        <v>267750</v>
      </c>
    </row>
    <row r="153" spans="1:5" x14ac:dyDescent="0.25">
      <c r="A153" s="1">
        <v>0</v>
      </c>
      <c r="B153" s="1" t="str">
        <f t="shared" si="2"/>
        <v>7</v>
      </c>
      <c r="C153" s="1">
        <v>7500003</v>
      </c>
      <c r="D153" s="1" t="s">
        <v>155</v>
      </c>
      <c r="E153" s="2">
        <v>59500</v>
      </c>
    </row>
    <row r="154" spans="1:5" x14ac:dyDescent="0.25">
      <c r="A154" s="1">
        <v>0</v>
      </c>
      <c r="B154" s="1" t="str">
        <f t="shared" si="2"/>
        <v>7</v>
      </c>
      <c r="C154" s="1">
        <v>7508022</v>
      </c>
      <c r="D154" s="1" t="s">
        <v>156</v>
      </c>
      <c r="E154" s="2">
        <v>10000</v>
      </c>
    </row>
    <row r="155" spans="1:5" x14ac:dyDescent="0.25">
      <c r="A155" s="1">
        <v>0</v>
      </c>
      <c r="B155" s="1" t="str">
        <f t="shared" si="2"/>
        <v>7</v>
      </c>
      <c r="C155" s="1">
        <v>7510004</v>
      </c>
      <c r="D155" s="1" t="s">
        <v>157</v>
      </c>
      <c r="E155" s="2">
        <v>500000</v>
      </c>
    </row>
    <row r="156" spans="1:5" x14ac:dyDescent="0.25">
      <c r="A156" s="1">
        <v>0</v>
      </c>
      <c r="B156" s="1" t="str">
        <f t="shared" si="2"/>
        <v>7</v>
      </c>
      <c r="C156" s="1">
        <v>7610063</v>
      </c>
      <c r="D156" s="1" t="s">
        <v>158</v>
      </c>
      <c r="E156" s="2">
        <v>250000</v>
      </c>
    </row>
    <row r="157" spans="1:5" x14ac:dyDescent="0.25">
      <c r="A157" s="1">
        <v>0</v>
      </c>
      <c r="B157" s="1" t="str">
        <f t="shared" si="2"/>
        <v>7</v>
      </c>
      <c r="C157" s="1">
        <v>7800000</v>
      </c>
      <c r="D157" s="1" t="s">
        <v>159</v>
      </c>
      <c r="E157" s="2">
        <v>120000</v>
      </c>
    </row>
    <row r="158" spans="1:5" x14ac:dyDescent="0.25">
      <c r="A158" s="1">
        <v>0</v>
      </c>
      <c r="B158" s="1" t="str">
        <f t="shared" si="2"/>
        <v>9</v>
      </c>
      <c r="C158" s="1">
        <v>9130011</v>
      </c>
      <c r="D158" s="1" t="s">
        <v>160</v>
      </c>
      <c r="E158" s="64">
        <v>320102.5</v>
      </c>
    </row>
    <row r="159" spans="1:5" x14ac:dyDescent="0.25">
      <c r="E159" s="3">
        <f>SUM(E2:E158)</f>
        <v>20037491.589999996</v>
      </c>
    </row>
    <row r="161" spans="5:5" x14ac:dyDescent="0.25">
      <c r="E161" s="26"/>
    </row>
    <row r="162" spans="5:5" x14ac:dyDescent="0.25">
      <c r="E162" s="26"/>
    </row>
  </sheetData>
  <autoFilter ref="A1:E159"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91"/>
  <sheetViews>
    <sheetView workbookViewId="0">
      <selection activeCell="D293" sqref="D293"/>
    </sheetView>
  </sheetViews>
  <sheetFormatPr baseColWidth="10" defaultRowHeight="15" x14ac:dyDescent="0.25"/>
  <cols>
    <col min="3" max="3" width="28" customWidth="1"/>
    <col min="7" max="7" width="37.140625" customWidth="1"/>
    <col min="8" max="8" width="15.5703125" bestFit="1" customWidth="1"/>
    <col min="10" max="10" width="17.5703125" bestFit="1" customWidth="1"/>
    <col min="11" max="11" width="16.28515625" style="29" bestFit="1" customWidth="1"/>
  </cols>
  <sheetData>
    <row r="1" spans="1:11" x14ac:dyDescent="0.25">
      <c r="A1" s="4" t="s">
        <v>0</v>
      </c>
      <c r="B1" s="5" t="s">
        <v>161</v>
      </c>
      <c r="C1" s="5" t="s">
        <v>162</v>
      </c>
      <c r="D1" s="5" t="s">
        <v>2</v>
      </c>
      <c r="E1" s="5" t="s">
        <v>163</v>
      </c>
      <c r="F1" s="6" t="s">
        <v>164</v>
      </c>
      <c r="G1" s="5" t="s">
        <v>3</v>
      </c>
      <c r="H1" s="7" t="s">
        <v>165</v>
      </c>
    </row>
    <row r="2" spans="1:11" x14ac:dyDescent="0.25">
      <c r="A2" s="1">
        <v>0</v>
      </c>
      <c r="B2" s="8" t="s">
        <v>166</v>
      </c>
      <c r="C2" s="1" t="s">
        <v>167</v>
      </c>
      <c r="D2" s="1">
        <v>3100001</v>
      </c>
      <c r="E2" s="1" t="str">
        <f t="shared" ref="E2:E65" si="0">CONCATENATE(B2,D2)</f>
        <v>011003100001</v>
      </c>
      <c r="F2" s="9" t="str">
        <f t="shared" ref="F2:F65" si="1">MID(D2,1,1)</f>
        <v>3</v>
      </c>
      <c r="G2" s="1" t="s">
        <v>168</v>
      </c>
      <c r="H2" s="10">
        <v>2000</v>
      </c>
    </row>
    <row r="3" spans="1:11" x14ac:dyDescent="0.25">
      <c r="A3" s="1">
        <v>0</v>
      </c>
      <c r="B3" s="8" t="s">
        <v>166</v>
      </c>
      <c r="C3" s="1" t="s">
        <v>167</v>
      </c>
      <c r="D3" s="1">
        <v>3100002</v>
      </c>
      <c r="E3" s="1" t="str">
        <f t="shared" si="0"/>
        <v>011003100002</v>
      </c>
      <c r="F3" s="9" t="str">
        <f t="shared" si="1"/>
        <v>3</v>
      </c>
      <c r="G3" s="1" t="s">
        <v>169</v>
      </c>
      <c r="H3" s="10">
        <v>50</v>
      </c>
      <c r="J3" s="27" t="s">
        <v>657</v>
      </c>
      <c r="K3" s="29" t="s">
        <v>668</v>
      </c>
    </row>
    <row r="4" spans="1:11" x14ac:dyDescent="0.25">
      <c r="A4" s="1">
        <v>0</v>
      </c>
      <c r="B4" s="8" t="s">
        <v>166</v>
      </c>
      <c r="C4" s="1" t="s">
        <v>167</v>
      </c>
      <c r="D4" s="1">
        <v>3100004</v>
      </c>
      <c r="E4" s="1" t="str">
        <f t="shared" si="0"/>
        <v>011003100004</v>
      </c>
      <c r="F4" s="9" t="str">
        <f t="shared" si="1"/>
        <v>3</v>
      </c>
      <c r="G4" s="1" t="s">
        <v>170</v>
      </c>
      <c r="H4" s="10">
        <v>500</v>
      </c>
      <c r="J4" s="28" t="s">
        <v>658</v>
      </c>
      <c r="K4" s="29">
        <v>7961001.5999999959</v>
      </c>
    </row>
    <row r="5" spans="1:11" x14ac:dyDescent="0.25">
      <c r="A5" s="1">
        <v>0</v>
      </c>
      <c r="B5" s="8" t="s">
        <v>166</v>
      </c>
      <c r="C5" s="1" t="s">
        <v>167</v>
      </c>
      <c r="D5" s="1">
        <v>3100009</v>
      </c>
      <c r="E5" s="1" t="str">
        <f t="shared" si="0"/>
        <v>011003100009</v>
      </c>
      <c r="F5" s="9" t="str">
        <f t="shared" si="1"/>
        <v>3</v>
      </c>
      <c r="G5" s="1" t="s">
        <v>171</v>
      </c>
      <c r="H5" s="10">
        <v>300</v>
      </c>
      <c r="J5" s="28" t="s">
        <v>659</v>
      </c>
      <c r="K5" s="29">
        <v>6283941.3500000015</v>
      </c>
    </row>
    <row r="6" spans="1:11" x14ac:dyDescent="0.25">
      <c r="A6" s="1">
        <v>0</v>
      </c>
      <c r="B6" s="8" t="s">
        <v>166</v>
      </c>
      <c r="C6" s="1" t="s">
        <v>167</v>
      </c>
      <c r="D6" s="1">
        <v>3100010</v>
      </c>
      <c r="E6" s="1" t="str">
        <f t="shared" si="0"/>
        <v>011003100010</v>
      </c>
      <c r="F6" s="9" t="str">
        <f t="shared" si="1"/>
        <v>3</v>
      </c>
      <c r="G6" s="1" t="s">
        <v>172</v>
      </c>
      <c r="H6" s="10">
        <v>150</v>
      </c>
      <c r="J6" s="28" t="s">
        <v>660</v>
      </c>
      <c r="K6" s="29">
        <v>130850</v>
      </c>
    </row>
    <row r="7" spans="1:11" x14ac:dyDescent="0.25">
      <c r="A7" s="1">
        <v>0</v>
      </c>
      <c r="B7" s="8" t="s">
        <v>166</v>
      </c>
      <c r="C7" s="1" t="s">
        <v>167</v>
      </c>
      <c r="D7" s="1">
        <v>3103701</v>
      </c>
      <c r="E7" s="1" t="str">
        <f t="shared" si="0"/>
        <v>011003103701</v>
      </c>
      <c r="F7" s="9" t="str">
        <f t="shared" si="1"/>
        <v>3</v>
      </c>
      <c r="G7" s="1" t="s">
        <v>173</v>
      </c>
      <c r="H7" s="10">
        <v>700</v>
      </c>
      <c r="J7" s="28" t="s">
        <v>661</v>
      </c>
      <c r="K7" s="29">
        <v>942060</v>
      </c>
    </row>
    <row r="8" spans="1:11" x14ac:dyDescent="0.25">
      <c r="A8" s="1">
        <v>0</v>
      </c>
      <c r="B8" s="8" t="s">
        <v>166</v>
      </c>
      <c r="C8" s="1" t="s">
        <v>167</v>
      </c>
      <c r="D8" s="1">
        <v>3105101</v>
      </c>
      <c r="E8" s="1" t="str">
        <f t="shared" si="0"/>
        <v>011003105101</v>
      </c>
      <c r="F8" s="9" t="str">
        <f t="shared" si="1"/>
        <v>3</v>
      </c>
      <c r="G8" s="1" t="s">
        <v>174</v>
      </c>
      <c r="H8" s="10">
        <v>8600</v>
      </c>
      <c r="J8" s="28" t="s">
        <v>662</v>
      </c>
      <c r="K8" s="29">
        <v>90000</v>
      </c>
    </row>
    <row r="9" spans="1:11" x14ac:dyDescent="0.25">
      <c r="A9" s="1">
        <v>0</v>
      </c>
      <c r="B9" s="8" t="s">
        <v>166</v>
      </c>
      <c r="C9" s="1" t="s">
        <v>167</v>
      </c>
      <c r="D9" s="1">
        <v>3105801</v>
      </c>
      <c r="E9" s="1" t="str">
        <f t="shared" si="0"/>
        <v>011003105801</v>
      </c>
      <c r="F9" s="9" t="str">
        <f t="shared" si="1"/>
        <v>3</v>
      </c>
      <c r="G9" s="1" t="s">
        <v>175</v>
      </c>
      <c r="H9" s="10">
        <v>50</v>
      </c>
      <c r="J9" s="28" t="s">
        <v>663</v>
      </c>
      <c r="K9" s="29">
        <v>2718983</v>
      </c>
    </row>
    <row r="10" spans="1:11" x14ac:dyDescent="0.25">
      <c r="A10" s="1">
        <v>0</v>
      </c>
      <c r="B10" s="8" t="s">
        <v>166</v>
      </c>
      <c r="C10" s="1" t="s">
        <v>167</v>
      </c>
      <c r="D10" s="1">
        <v>3105901</v>
      </c>
      <c r="E10" s="1" t="str">
        <f t="shared" si="0"/>
        <v>011003105901</v>
      </c>
      <c r="F10" s="9" t="str">
        <f t="shared" si="1"/>
        <v>3</v>
      </c>
      <c r="G10" s="1" t="s">
        <v>176</v>
      </c>
      <c r="H10" s="10">
        <v>2200</v>
      </c>
      <c r="J10" s="28" t="s">
        <v>664</v>
      </c>
      <c r="K10" s="29">
        <v>111424.48</v>
      </c>
    </row>
    <row r="11" spans="1:11" x14ac:dyDescent="0.25">
      <c r="A11" s="1">
        <v>0</v>
      </c>
      <c r="B11" s="8" t="s">
        <v>166</v>
      </c>
      <c r="C11" s="1" t="s">
        <v>167</v>
      </c>
      <c r="D11" s="1">
        <v>3106201</v>
      </c>
      <c r="E11" s="1" t="str">
        <f t="shared" si="0"/>
        <v>011003106201</v>
      </c>
      <c r="F11" s="9" t="str">
        <f t="shared" si="1"/>
        <v>3</v>
      </c>
      <c r="G11" s="1" t="s">
        <v>177</v>
      </c>
      <c r="H11" s="10">
        <v>4300</v>
      </c>
      <c r="J11" s="28" t="s">
        <v>665</v>
      </c>
      <c r="K11" s="29">
        <v>1799231.1600000001</v>
      </c>
    </row>
    <row r="12" spans="1:11" x14ac:dyDescent="0.25">
      <c r="A12" s="1">
        <v>0</v>
      </c>
      <c r="B12" s="8" t="s">
        <v>166</v>
      </c>
      <c r="C12" s="1" t="s">
        <v>167</v>
      </c>
      <c r="D12" s="1">
        <v>3110001</v>
      </c>
      <c r="E12" s="1" t="str">
        <f t="shared" si="0"/>
        <v>011003110001</v>
      </c>
      <c r="F12" s="9" t="str">
        <f t="shared" si="1"/>
        <v>3</v>
      </c>
      <c r="G12" s="1" t="s">
        <v>178</v>
      </c>
      <c r="H12" s="10">
        <v>1000</v>
      </c>
      <c r="J12" s="28" t="s">
        <v>666</v>
      </c>
      <c r="K12" s="29">
        <v>20037491.589999996</v>
      </c>
    </row>
    <row r="13" spans="1:11" x14ac:dyDescent="0.25">
      <c r="A13" s="1">
        <v>0</v>
      </c>
      <c r="B13" s="8" t="s">
        <v>179</v>
      </c>
      <c r="C13" s="1" t="s">
        <v>180</v>
      </c>
      <c r="D13" s="1">
        <v>9130001</v>
      </c>
      <c r="E13" s="1" t="str">
        <f t="shared" si="0"/>
        <v>011029130001</v>
      </c>
      <c r="F13" s="9" t="str">
        <f t="shared" si="1"/>
        <v>9</v>
      </c>
      <c r="G13" s="1" t="s">
        <v>181</v>
      </c>
      <c r="H13" s="10">
        <v>222700</v>
      </c>
    </row>
    <row r="14" spans="1:11" x14ac:dyDescent="0.25">
      <c r="A14" s="1">
        <v>0</v>
      </c>
      <c r="B14" s="8" t="s">
        <v>179</v>
      </c>
      <c r="C14" s="1" t="s">
        <v>180</v>
      </c>
      <c r="D14" s="1">
        <v>9130002</v>
      </c>
      <c r="E14" s="1" t="str">
        <f t="shared" si="0"/>
        <v>011029130002</v>
      </c>
      <c r="F14" s="9" t="str">
        <f t="shared" si="1"/>
        <v>9</v>
      </c>
      <c r="G14" s="1" t="s">
        <v>182</v>
      </c>
      <c r="H14" s="10">
        <v>10000</v>
      </c>
    </row>
    <row r="15" spans="1:11" x14ac:dyDescent="0.25">
      <c r="A15" s="1">
        <v>0</v>
      </c>
      <c r="B15" s="8" t="s">
        <v>179</v>
      </c>
      <c r="C15" s="1" t="s">
        <v>180</v>
      </c>
      <c r="D15" s="1">
        <v>9130004</v>
      </c>
      <c r="E15" s="1" t="str">
        <f t="shared" si="0"/>
        <v>011029130004</v>
      </c>
      <c r="F15" s="9" t="str">
        <f t="shared" si="1"/>
        <v>9</v>
      </c>
      <c r="G15" s="1" t="s">
        <v>183</v>
      </c>
      <c r="H15" s="10">
        <v>27200</v>
      </c>
    </row>
    <row r="16" spans="1:11" x14ac:dyDescent="0.25">
      <c r="A16" s="1">
        <v>0</v>
      </c>
      <c r="B16" s="8" t="s">
        <v>179</v>
      </c>
      <c r="C16" s="1" t="s">
        <v>180</v>
      </c>
      <c r="D16" s="1">
        <v>9130010</v>
      </c>
      <c r="E16" s="1" t="str">
        <f t="shared" si="0"/>
        <v>011029130010</v>
      </c>
      <c r="F16" s="9" t="str">
        <f t="shared" si="1"/>
        <v>9</v>
      </c>
      <c r="G16" s="1" t="s">
        <v>184</v>
      </c>
      <c r="H16" s="10">
        <v>10900</v>
      </c>
    </row>
    <row r="17" spans="1:8" x14ac:dyDescent="0.25">
      <c r="A17" s="1">
        <v>0</v>
      </c>
      <c r="B17" s="8" t="s">
        <v>179</v>
      </c>
      <c r="C17" s="1" t="s">
        <v>180</v>
      </c>
      <c r="D17" s="1">
        <v>9130011</v>
      </c>
      <c r="E17" s="1" t="str">
        <f t="shared" si="0"/>
        <v>011029130011</v>
      </c>
      <c r="F17" s="9" t="str">
        <f t="shared" si="1"/>
        <v>9</v>
      </c>
      <c r="G17" s="1" t="s">
        <v>185</v>
      </c>
      <c r="H17" s="10">
        <v>748016.9</v>
      </c>
    </row>
    <row r="18" spans="1:8" x14ac:dyDescent="0.25">
      <c r="A18" s="1">
        <v>0</v>
      </c>
      <c r="B18" s="8" t="s">
        <v>179</v>
      </c>
      <c r="C18" s="1" t="s">
        <v>180</v>
      </c>
      <c r="D18" s="1">
        <v>9136001</v>
      </c>
      <c r="E18" s="1" t="str">
        <f t="shared" si="0"/>
        <v>011029136001</v>
      </c>
      <c r="F18" s="9" t="str">
        <f t="shared" si="1"/>
        <v>9</v>
      </c>
      <c r="G18" s="1" t="s">
        <v>175</v>
      </c>
      <c r="H18" s="10">
        <v>165714.26</v>
      </c>
    </row>
    <row r="19" spans="1:8" x14ac:dyDescent="0.25">
      <c r="A19" s="1">
        <v>0</v>
      </c>
      <c r="B19" s="8" t="s">
        <v>179</v>
      </c>
      <c r="C19" s="1" t="s">
        <v>180</v>
      </c>
      <c r="D19" s="1">
        <v>9136101</v>
      </c>
      <c r="E19" s="1" t="str">
        <f t="shared" si="0"/>
        <v>011029136101</v>
      </c>
      <c r="F19" s="9" t="str">
        <f t="shared" si="1"/>
        <v>9</v>
      </c>
      <c r="G19" s="1" t="s">
        <v>176</v>
      </c>
      <c r="H19" s="10">
        <v>201500</v>
      </c>
    </row>
    <row r="20" spans="1:8" x14ac:dyDescent="0.25">
      <c r="A20" s="1">
        <v>0</v>
      </c>
      <c r="B20" s="8" t="s">
        <v>179</v>
      </c>
      <c r="C20" s="1" t="s">
        <v>180</v>
      </c>
      <c r="D20" s="1">
        <v>9136401</v>
      </c>
      <c r="E20" s="1" t="str">
        <f t="shared" si="0"/>
        <v>011029136401</v>
      </c>
      <c r="F20" s="9" t="str">
        <f t="shared" si="1"/>
        <v>9</v>
      </c>
      <c r="G20" s="1" t="s">
        <v>177</v>
      </c>
      <c r="H20" s="10">
        <v>79200</v>
      </c>
    </row>
    <row r="21" spans="1:8" x14ac:dyDescent="0.25">
      <c r="A21" s="1">
        <v>0</v>
      </c>
      <c r="B21" s="8" t="s">
        <v>179</v>
      </c>
      <c r="C21" s="1" t="s">
        <v>180</v>
      </c>
      <c r="D21" s="1">
        <v>9136801</v>
      </c>
      <c r="E21" s="1" t="str">
        <f t="shared" si="0"/>
        <v>011029136801</v>
      </c>
      <c r="F21" s="9" t="str">
        <f t="shared" si="1"/>
        <v>9</v>
      </c>
      <c r="G21" s="1" t="s">
        <v>186</v>
      </c>
      <c r="H21" s="10">
        <v>334000</v>
      </c>
    </row>
    <row r="22" spans="1:8" x14ac:dyDescent="0.25">
      <c r="A22" s="1">
        <v>0</v>
      </c>
      <c r="B22" s="1">
        <v>13200</v>
      </c>
      <c r="C22" s="1" t="s">
        <v>187</v>
      </c>
      <c r="D22" s="1">
        <v>1200301</v>
      </c>
      <c r="E22" s="1" t="str">
        <f t="shared" si="0"/>
        <v>132001200301</v>
      </c>
      <c r="F22" s="9" t="str">
        <f t="shared" si="1"/>
        <v>1</v>
      </c>
      <c r="G22" s="1" t="s">
        <v>188</v>
      </c>
      <c r="H22" s="10">
        <v>11038</v>
      </c>
    </row>
    <row r="23" spans="1:8" x14ac:dyDescent="0.25">
      <c r="A23" s="1">
        <v>0</v>
      </c>
      <c r="B23" s="1">
        <v>13200</v>
      </c>
      <c r="C23" s="1" t="s">
        <v>187</v>
      </c>
      <c r="D23" s="1">
        <v>1200401</v>
      </c>
      <c r="E23" s="1" t="str">
        <f t="shared" si="0"/>
        <v>132001200401</v>
      </c>
      <c r="F23" s="9" t="str">
        <f t="shared" si="1"/>
        <v>1</v>
      </c>
      <c r="G23" s="1" t="s">
        <v>189</v>
      </c>
      <c r="H23" s="10">
        <v>198686</v>
      </c>
    </row>
    <row r="24" spans="1:8" x14ac:dyDescent="0.25">
      <c r="A24" s="1">
        <v>0</v>
      </c>
      <c r="B24" s="1">
        <v>13200</v>
      </c>
      <c r="C24" s="1" t="s">
        <v>187</v>
      </c>
      <c r="D24" s="1">
        <v>1200601</v>
      </c>
      <c r="E24" s="1" t="str">
        <f t="shared" si="0"/>
        <v>132001200601</v>
      </c>
      <c r="F24" s="9" t="str">
        <f t="shared" si="1"/>
        <v>1</v>
      </c>
      <c r="G24" s="1" t="s">
        <v>190</v>
      </c>
      <c r="H24" s="10">
        <v>20639</v>
      </c>
    </row>
    <row r="25" spans="1:8" x14ac:dyDescent="0.25">
      <c r="A25" s="1">
        <v>0</v>
      </c>
      <c r="B25" s="1">
        <v>13200</v>
      </c>
      <c r="C25" s="1" t="s">
        <v>187</v>
      </c>
      <c r="D25" s="1">
        <v>1210001</v>
      </c>
      <c r="E25" s="1" t="str">
        <f t="shared" si="0"/>
        <v>132001210001</v>
      </c>
      <c r="F25" s="9" t="str">
        <f t="shared" si="1"/>
        <v>1</v>
      </c>
      <c r="G25" s="1" t="s">
        <v>191</v>
      </c>
      <c r="H25" s="10">
        <v>113474</v>
      </c>
    </row>
    <row r="26" spans="1:8" x14ac:dyDescent="0.25">
      <c r="A26" s="1">
        <v>0</v>
      </c>
      <c r="B26" s="1">
        <v>13200</v>
      </c>
      <c r="C26" s="1" t="s">
        <v>187</v>
      </c>
      <c r="D26" s="1">
        <v>1210101</v>
      </c>
      <c r="E26" s="1" t="str">
        <f t="shared" si="0"/>
        <v>132001210101</v>
      </c>
      <c r="F26" s="9" t="str">
        <f t="shared" si="1"/>
        <v>1</v>
      </c>
      <c r="G26" s="1" t="s">
        <v>192</v>
      </c>
      <c r="H26" s="10">
        <v>320449</v>
      </c>
    </row>
    <row r="27" spans="1:8" x14ac:dyDescent="0.25">
      <c r="A27" s="1">
        <v>0</v>
      </c>
      <c r="B27" s="1">
        <v>13200</v>
      </c>
      <c r="C27" s="1" t="s">
        <v>187</v>
      </c>
      <c r="D27" s="1">
        <v>1300001</v>
      </c>
      <c r="E27" s="1" t="str">
        <f t="shared" si="0"/>
        <v>132001300001</v>
      </c>
      <c r="F27" s="9" t="str">
        <f t="shared" si="1"/>
        <v>1</v>
      </c>
      <c r="G27" s="1" t="s">
        <v>193</v>
      </c>
      <c r="H27" s="10">
        <v>42289</v>
      </c>
    </row>
    <row r="28" spans="1:8" x14ac:dyDescent="0.25">
      <c r="A28" s="1">
        <v>0</v>
      </c>
      <c r="B28" s="1">
        <v>13200</v>
      </c>
      <c r="C28" s="1" t="s">
        <v>187</v>
      </c>
      <c r="D28" s="1">
        <v>1300002</v>
      </c>
      <c r="E28" s="1" t="str">
        <f t="shared" si="0"/>
        <v>132001300002</v>
      </c>
      <c r="F28" s="9" t="str">
        <f t="shared" si="1"/>
        <v>1</v>
      </c>
      <c r="G28" s="1" t="s">
        <v>194</v>
      </c>
      <c r="H28" s="10">
        <v>10553</v>
      </c>
    </row>
    <row r="29" spans="1:8" x14ac:dyDescent="0.25">
      <c r="A29" s="1">
        <v>0</v>
      </c>
      <c r="B29" s="1">
        <v>13200</v>
      </c>
      <c r="C29" s="1" t="s">
        <v>187</v>
      </c>
      <c r="D29" s="1">
        <v>1300101</v>
      </c>
      <c r="E29" s="1" t="str">
        <f t="shared" si="0"/>
        <v>132001300101</v>
      </c>
      <c r="F29" s="9" t="str">
        <f t="shared" si="1"/>
        <v>1</v>
      </c>
      <c r="G29" s="1" t="s">
        <v>195</v>
      </c>
      <c r="H29" s="10">
        <v>100</v>
      </c>
    </row>
    <row r="30" spans="1:8" x14ac:dyDescent="0.25">
      <c r="A30" s="1">
        <v>0</v>
      </c>
      <c r="B30" s="1">
        <v>13200</v>
      </c>
      <c r="C30" s="1" t="s">
        <v>187</v>
      </c>
      <c r="D30" s="1">
        <v>1300201</v>
      </c>
      <c r="E30" s="1" t="str">
        <f t="shared" si="0"/>
        <v>132001300201</v>
      </c>
      <c r="F30" s="9" t="str">
        <f t="shared" si="1"/>
        <v>1</v>
      </c>
      <c r="G30" s="1" t="s">
        <v>196</v>
      </c>
      <c r="H30" s="10">
        <v>21887</v>
      </c>
    </row>
    <row r="31" spans="1:8" x14ac:dyDescent="0.25">
      <c r="A31" s="1">
        <v>0</v>
      </c>
      <c r="B31" s="1">
        <v>13200</v>
      </c>
      <c r="C31" s="1" t="s">
        <v>187</v>
      </c>
      <c r="D31" s="1">
        <v>1300202</v>
      </c>
      <c r="E31" s="1" t="str">
        <f t="shared" si="0"/>
        <v>132001300202</v>
      </c>
      <c r="F31" s="9" t="str">
        <f t="shared" si="1"/>
        <v>1</v>
      </c>
      <c r="G31" s="1" t="s">
        <v>197</v>
      </c>
      <c r="H31" s="10">
        <v>25741</v>
      </c>
    </row>
    <row r="32" spans="1:8" x14ac:dyDescent="0.25">
      <c r="A32" s="1">
        <v>0</v>
      </c>
      <c r="B32" s="1">
        <v>13200</v>
      </c>
      <c r="C32" s="1" t="s">
        <v>187</v>
      </c>
      <c r="D32" s="1">
        <v>1310001</v>
      </c>
      <c r="E32" s="1" t="str">
        <f t="shared" si="0"/>
        <v>132001310001</v>
      </c>
      <c r="F32" s="9" t="str">
        <f t="shared" si="1"/>
        <v>1</v>
      </c>
      <c r="G32" s="1" t="s">
        <v>198</v>
      </c>
      <c r="H32" s="10">
        <v>9355.7999999999993</v>
      </c>
    </row>
    <row r="33" spans="1:8" x14ac:dyDescent="0.25">
      <c r="A33" s="1">
        <v>0</v>
      </c>
      <c r="B33" s="1">
        <v>13200</v>
      </c>
      <c r="C33" s="1" t="s">
        <v>187</v>
      </c>
      <c r="D33" s="1">
        <v>1310002</v>
      </c>
      <c r="E33" s="1" t="str">
        <f t="shared" si="0"/>
        <v>132001310002</v>
      </c>
      <c r="F33" s="9" t="str">
        <f t="shared" si="1"/>
        <v>1</v>
      </c>
      <c r="G33" s="1" t="s">
        <v>199</v>
      </c>
      <c r="H33" s="10">
        <v>2582.8000000000002</v>
      </c>
    </row>
    <row r="34" spans="1:8" x14ac:dyDescent="0.25">
      <c r="A34" s="1">
        <v>0</v>
      </c>
      <c r="B34" s="1">
        <v>13200</v>
      </c>
      <c r="C34" s="1" t="s">
        <v>187</v>
      </c>
      <c r="D34" s="1">
        <v>1310003</v>
      </c>
      <c r="E34" s="1" t="str">
        <f t="shared" si="0"/>
        <v>132001310003</v>
      </c>
      <c r="F34" s="9" t="str">
        <f t="shared" si="1"/>
        <v>1</v>
      </c>
      <c r="G34" s="1" t="s">
        <v>200</v>
      </c>
      <c r="H34" s="10">
        <v>5471.9</v>
      </c>
    </row>
    <row r="35" spans="1:8" x14ac:dyDescent="0.25">
      <c r="A35" s="1">
        <v>0</v>
      </c>
      <c r="B35" s="1">
        <v>13200</v>
      </c>
      <c r="C35" s="1" t="s">
        <v>187</v>
      </c>
      <c r="D35" s="1">
        <v>1310004</v>
      </c>
      <c r="E35" s="1" t="str">
        <f t="shared" si="0"/>
        <v>132001310004</v>
      </c>
      <c r="F35" s="9" t="str">
        <f t="shared" si="1"/>
        <v>1</v>
      </c>
      <c r="G35" s="1" t="s">
        <v>201</v>
      </c>
      <c r="H35" s="10">
        <v>6342.3</v>
      </c>
    </row>
    <row r="36" spans="1:8" x14ac:dyDescent="0.25">
      <c r="A36" s="1">
        <v>0</v>
      </c>
      <c r="B36" s="1">
        <v>13200</v>
      </c>
      <c r="C36" s="1" t="s">
        <v>187</v>
      </c>
      <c r="D36" s="1">
        <v>1310005</v>
      </c>
      <c r="E36" s="1" t="str">
        <f t="shared" si="0"/>
        <v>132001310005</v>
      </c>
      <c r="F36" s="9" t="str">
        <f t="shared" si="1"/>
        <v>1</v>
      </c>
      <c r="G36" s="1" t="s">
        <v>202</v>
      </c>
      <c r="H36" s="10">
        <v>10</v>
      </c>
    </row>
    <row r="37" spans="1:8" x14ac:dyDescent="0.25">
      <c r="A37" s="1">
        <v>0</v>
      </c>
      <c r="B37" s="1">
        <v>13200</v>
      </c>
      <c r="C37" s="1" t="s">
        <v>187</v>
      </c>
      <c r="D37" s="1">
        <v>1500001</v>
      </c>
      <c r="E37" s="1" t="str">
        <f t="shared" si="0"/>
        <v>132001500001</v>
      </c>
      <c r="F37" s="9" t="str">
        <f t="shared" si="1"/>
        <v>1</v>
      </c>
      <c r="G37" s="1" t="s">
        <v>203</v>
      </c>
      <c r="H37" s="10">
        <v>80000</v>
      </c>
    </row>
    <row r="38" spans="1:8" x14ac:dyDescent="0.25">
      <c r="A38" s="1">
        <v>0</v>
      </c>
      <c r="B38" s="1">
        <v>13200</v>
      </c>
      <c r="C38" s="1" t="s">
        <v>187</v>
      </c>
      <c r="D38" s="1">
        <v>1500002</v>
      </c>
      <c r="E38" s="1" t="str">
        <f t="shared" si="0"/>
        <v>132001500002</v>
      </c>
      <c r="F38" s="9" t="str">
        <f t="shared" si="1"/>
        <v>1</v>
      </c>
      <c r="G38" s="1" t="s">
        <v>204</v>
      </c>
      <c r="H38" s="10">
        <v>1891.4</v>
      </c>
    </row>
    <row r="39" spans="1:8" x14ac:dyDescent="0.25">
      <c r="A39" s="1">
        <v>0</v>
      </c>
      <c r="B39" s="1">
        <v>13200</v>
      </c>
      <c r="C39" s="1" t="s">
        <v>187</v>
      </c>
      <c r="D39" s="1">
        <v>1510001</v>
      </c>
      <c r="E39" s="1" t="str">
        <f t="shared" si="0"/>
        <v>132001510001</v>
      </c>
      <c r="F39" s="9" t="str">
        <f t="shared" si="1"/>
        <v>1</v>
      </c>
      <c r="G39" s="1" t="s">
        <v>205</v>
      </c>
      <c r="H39" s="10">
        <v>30000</v>
      </c>
    </row>
    <row r="40" spans="1:8" x14ac:dyDescent="0.25">
      <c r="A40" s="1">
        <v>0</v>
      </c>
      <c r="B40" s="1">
        <v>13200</v>
      </c>
      <c r="C40" s="1" t="s">
        <v>187</v>
      </c>
      <c r="D40" s="1">
        <v>1510002</v>
      </c>
      <c r="E40" s="1" t="str">
        <f t="shared" si="0"/>
        <v>132001510002</v>
      </c>
      <c r="F40" s="9" t="str">
        <f t="shared" si="1"/>
        <v>1</v>
      </c>
      <c r="G40" s="1" t="s">
        <v>206</v>
      </c>
      <c r="H40" s="10">
        <v>50</v>
      </c>
    </row>
    <row r="41" spans="1:8" x14ac:dyDescent="0.25">
      <c r="A41" s="1">
        <v>0</v>
      </c>
      <c r="B41" s="1">
        <v>13200</v>
      </c>
      <c r="C41" s="1" t="s">
        <v>187</v>
      </c>
      <c r="D41" s="1">
        <v>1600001</v>
      </c>
      <c r="E41" s="1" t="str">
        <f t="shared" si="0"/>
        <v>132001600001</v>
      </c>
      <c r="F41" s="9" t="str">
        <f t="shared" si="1"/>
        <v>1</v>
      </c>
      <c r="G41" s="1" t="s">
        <v>207</v>
      </c>
      <c r="H41" s="10">
        <v>266245</v>
      </c>
    </row>
    <row r="42" spans="1:8" x14ac:dyDescent="0.25">
      <c r="A42" s="1">
        <v>0</v>
      </c>
      <c r="B42" s="1">
        <v>13200</v>
      </c>
      <c r="C42" s="1" t="s">
        <v>187</v>
      </c>
      <c r="D42" s="1">
        <v>1620001</v>
      </c>
      <c r="E42" s="1" t="str">
        <f t="shared" si="0"/>
        <v>132001620001</v>
      </c>
      <c r="F42" s="9" t="str">
        <f t="shared" si="1"/>
        <v>1</v>
      </c>
      <c r="G42" s="1" t="s">
        <v>208</v>
      </c>
      <c r="H42" s="10">
        <v>2000</v>
      </c>
    </row>
    <row r="43" spans="1:8" x14ac:dyDescent="0.25">
      <c r="A43" s="1">
        <v>0</v>
      </c>
      <c r="B43" s="1">
        <v>13200</v>
      </c>
      <c r="C43" s="1" t="s">
        <v>187</v>
      </c>
      <c r="D43" s="1">
        <v>2040001</v>
      </c>
      <c r="E43" s="1" t="str">
        <f t="shared" si="0"/>
        <v>132002040001</v>
      </c>
      <c r="F43" s="9" t="str">
        <f t="shared" si="1"/>
        <v>2</v>
      </c>
      <c r="G43" s="1" t="s">
        <v>209</v>
      </c>
      <c r="H43" s="10">
        <v>28299.18</v>
      </c>
    </row>
    <row r="44" spans="1:8" x14ac:dyDescent="0.25">
      <c r="A44" s="1">
        <v>0</v>
      </c>
      <c r="B44" s="1">
        <v>13200</v>
      </c>
      <c r="C44" s="1" t="s">
        <v>187</v>
      </c>
      <c r="D44" s="1">
        <v>2060001</v>
      </c>
      <c r="E44" s="1" t="str">
        <f t="shared" si="0"/>
        <v>132002060001</v>
      </c>
      <c r="F44" s="9" t="str">
        <f t="shared" si="1"/>
        <v>2</v>
      </c>
      <c r="G44" s="1" t="s">
        <v>210</v>
      </c>
      <c r="H44" s="10">
        <v>700</v>
      </c>
    </row>
    <row r="45" spans="1:8" x14ac:dyDescent="0.25">
      <c r="A45" s="1">
        <v>0</v>
      </c>
      <c r="B45" s="1">
        <v>13200</v>
      </c>
      <c r="C45" s="1" t="s">
        <v>187</v>
      </c>
      <c r="D45" s="1">
        <v>2120000</v>
      </c>
      <c r="E45" s="1" t="str">
        <f t="shared" si="0"/>
        <v>132002120000</v>
      </c>
      <c r="F45" s="9" t="str">
        <f t="shared" si="1"/>
        <v>2</v>
      </c>
      <c r="G45" s="1" t="s">
        <v>211</v>
      </c>
      <c r="H45" s="10">
        <v>3000</v>
      </c>
    </row>
    <row r="46" spans="1:8" x14ac:dyDescent="0.25">
      <c r="A46" s="1">
        <v>0</v>
      </c>
      <c r="B46" s="1">
        <v>13200</v>
      </c>
      <c r="C46" s="1" t="s">
        <v>187</v>
      </c>
      <c r="D46" s="1">
        <v>2130001</v>
      </c>
      <c r="E46" s="1" t="str">
        <f t="shared" si="0"/>
        <v>132002130001</v>
      </c>
      <c r="F46" s="9" t="str">
        <f t="shared" si="1"/>
        <v>2</v>
      </c>
      <c r="G46" s="1" t="s">
        <v>212</v>
      </c>
      <c r="H46" s="10">
        <v>2000</v>
      </c>
    </row>
    <row r="47" spans="1:8" x14ac:dyDescent="0.25">
      <c r="A47" s="1">
        <v>0</v>
      </c>
      <c r="B47" s="1">
        <v>13200</v>
      </c>
      <c r="C47" s="1" t="s">
        <v>187</v>
      </c>
      <c r="D47" s="1">
        <v>2140001</v>
      </c>
      <c r="E47" s="1" t="str">
        <f t="shared" si="0"/>
        <v>132002140001</v>
      </c>
      <c r="F47" s="9" t="str">
        <f t="shared" si="1"/>
        <v>2</v>
      </c>
      <c r="G47" s="1" t="s">
        <v>213</v>
      </c>
      <c r="H47" s="10">
        <v>4000</v>
      </c>
    </row>
    <row r="48" spans="1:8" x14ac:dyDescent="0.25">
      <c r="A48" s="1">
        <v>0</v>
      </c>
      <c r="B48" s="1">
        <v>13200</v>
      </c>
      <c r="C48" s="1" t="s">
        <v>187</v>
      </c>
      <c r="D48" s="1">
        <v>2150001</v>
      </c>
      <c r="E48" s="1" t="str">
        <f t="shared" si="0"/>
        <v>132002150001</v>
      </c>
      <c r="F48" s="9" t="str">
        <f t="shared" si="1"/>
        <v>2</v>
      </c>
      <c r="G48" s="1" t="s">
        <v>214</v>
      </c>
      <c r="H48" s="10">
        <v>1000</v>
      </c>
    </row>
    <row r="49" spans="1:8" x14ac:dyDescent="0.25">
      <c r="A49" s="1">
        <v>0</v>
      </c>
      <c r="B49" s="1">
        <v>13200</v>
      </c>
      <c r="C49" s="1" t="s">
        <v>187</v>
      </c>
      <c r="D49" s="1">
        <v>2160001</v>
      </c>
      <c r="E49" s="1" t="str">
        <f t="shared" si="0"/>
        <v>132002160001</v>
      </c>
      <c r="F49" s="9" t="str">
        <f t="shared" si="1"/>
        <v>2</v>
      </c>
      <c r="G49" s="1" t="s">
        <v>215</v>
      </c>
      <c r="H49" s="10">
        <v>250</v>
      </c>
    </row>
    <row r="50" spans="1:8" x14ac:dyDescent="0.25">
      <c r="A50" s="1">
        <v>0</v>
      </c>
      <c r="B50" s="1">
        <v>13200</v>
      </c>
      <c r="C50" s="1" t="s">
        <v>216</v>
      </c>
      <c r="D50" s="1">
        <v>2160002</v>
      </c>
      <c r="E50" s="1" t="str">
        <f t="shared" si="0"/>
        <v>132002160002</v>
      </c>
      <c r="F50" s="9" t="str">
        <f t="shared" si="1"/>
        <v>2</v>
      </c>
      <c r="G50" s="1" t="s">
        <v>217</v>
      </c>
      <c r="H50" s="10">
        <v>1800</v>
      </c>
    </row>
    <row r="51" spans="1:8" x14ac:dyDescent="0.25">
      <c r="A51" s="1">
        <v>0</v>
      </c>
      <c r="B51" s="1">
        <v>13200</v>
      </c>
      <c r="C51" s="1" t="s">
        <v>187</v>
      </c>
      <c r="D51" s="1">
        <v>2200001</v>
      </c>
      <c r="E51" s="1" t="str">
        <f t="shared" si="0"/>
        <v>132002200001</v>
      </c>
      <c r="F51" s="9" t="str">
        <f t="shared" si="1"/>
        <v>2</v>
      </c>
      <c r="G51" s="1" t="s">
        <v>218</v>
      </c>
      <c r="H51" s="10">
        <v>1250</v>
      </c>
    </row>
    <row r="52" spans="1:8" x14ac:dyDescent="0.25">
      <c r="A52" s="1">
        <v>0</v>
      </c>
      <c r="B52" s="1">
        <v>13200</v>
      </c>
      <c r="C52" s="1" t="s">
        <v>187</v>
      </c>
      <c r="D52" s="1">
        <v>2200010</v>
      </c>
      <c r="E52" s="1" t="str">
        <f t="shared" si="0"/>
        <v>132002200010</v>
      </c>
      <c r="F52" s="9" t="str">
        <f t="shared" si="1"/>
        <v>2</v>
      </c>
      <c r="G52" s="1" t="s">
        <v>219</v>
      </c>
      <c r="H52" s="10">
        <v>1800</v>
      </c>
    </row>
    <row r="53" spans="1:8" x14ac:dyDescent="0.25">
      <c r="A53" s="1">
        <v>0</v>
      </c>
      <c r="B53" s="1">
        <v>13200</v>
      </c>
      <c r="C53" s="1" t="s">
        <v>187</v>
      </c>
      <c r="D53" s="1">
        <v>2210001</v>
      </c>
      <c r="E53" s="1" t="str">
        <f t="shared" si="0"/>
        <v>132002210001</v>
      </c>
      <c r="F53" s="9" t="str">
        <f t="shared" si="1"/>
        <v>2</v>
      </c>
      <c r="G53" s="1" t="s">
        <v>220</v>
      </c>
      <c r="H53" s="10">
        <v>3000</v>
      </c>
    </row>
    <row r="54" spans="1:8" x14ac:dyDescent="0.25">
      <c r="A54" s="1">
        <v>0</v>
      </c>
      <c r="B54" s="1">
        <v>13200</v>
      </c>
      <c r="C54" s="1" t="s">
        <v>187</v>
      </c>
      <c r="D54" s="1">
        <v>2210101</v>
      </c>
      <c r="E54" s="1" t="str">
        <f t="shared" si="0"/>
        <v>132002210101</v>
      </c>
      <c r="F54" s="9" t="str">
        <f t="shared" si="1"/>
        <v>2</v>
      </c>
      <c r="G54" s="1" t="s">
        <v>221</v>
      </c>
      <c r="H54" s="10">
        <v>300</v>
      </c>
    </row>
    <row r="55" spans="1:8" x14ac:dyDescent="0.25">
      <c r="A55" s="1">
        <v>0</v>
      </c>
      <c r="B55" s="1">
        <v>13200</v>
      </c>
      <c r="C55" s="1" t="s">
        <v>187</v>
      </c>
      <c r="D55" s="1">
        <v>2210301</v>
      </c>
      <c r="E55" s="1" t="str">
        <f t="shared" si="0"/>
        <v>132002210301</v>
      </c>
      <c r="F55" s="9" t="str">
        <f t="shared" si="1"/>
        <v>2</v>
      </c>
      <c r="G55" s="1" t="s">
        <v>222</v>
      </c>
      <c r="H55" s="10">
        <v>18000</v>
      </c>
    </row>
    <row r="56" spans="1:8" x14ac:dyDescent="0.25">
      <c r="A56" s="1">
        <v>0</v>
      </c>
      <c r="B56" s="1">
        <v>13200</v>
      </c>
      <c r="C56" s="1" t="s">
        <v>187</v>
      </c>
      <c r="D56" s="1">
        <v>2210401</v>
      </c>
      <c r="E56" s="1" t="str">
        <f t="shared" si="0"/>
        <v>132002210401</v>
      </c>
      <c r="F56" s="9" t="str">
        <f t="shared" si="1"/>
        <v>2</v>
      </c>
      <c r="G56" s="1" t="s">
        <v>223</v>
      </c>
      <c r="H56" s="10">
        <v>7000</v>
      </c>
    </row>
    <row r="57" spans="1:8" x14ac:dyDescent="0.25">
      <c r="A57" s="1">
        <v>0</v>
      </c>
      <c r="B57" s="1">
        <v>13200</v>
      </c>
      <c r="C57" s="1" t="s">
        <v>187</v>
      </c>
      <c r="D57" s="1">
        <v>2219901</v>
      </c>
      <c r="E57" s="1" t="str">
        <f t="shared" si="0"/>
        <v>132002219901</v>
      </c>
      <c r="F57" s="9" t="str">
        <f t="shared" si="1"/>
        <v>2</v>
      </c>
      <c r="G57" s="1" t="s">
        <v>224</v>
      </c>
      <c r="H57" s="10">
        <v>2500</v>
      </c>
    </row>
    <row r="58" spans="1:8" x14ac:dyDescent="0.25">
      <c r="A58" s="1">
        <v>0</v>
      </c>
      <c r="B58" s="1">
        <v>13200</v>
      </c>
      <c r="C58" s="1" t="s">
        <v>187</v>
      </c>
      <c r="D58" s="1">
        <v>2219905</v>
      </c>
      <c r="E58" s="1" t="str">
        <f t="shared" si="0"/>
        <v>132002219905</v>
      </c>
      <c r="F58" s="9" t="str">
        <f t="shared" si="1"/>
        <v>2</v>
      </c>
      <c r="G58" s="1" t="s">
        <v>225</v>
      </c>
      <c r="H58" s="10">
        <v>1500</v>
      </c>
    </row>
    <row r="59" spans="1:8" x14ac:dyDescent="0.25">
      <c r="A59" s="1">
        <v>0</v>
      </c>
      <c r="B59" s="1">
        <v>13200</v>
      </c>
      <c r="C59" s="1" t="s">
        <v>187</v>
      </c>
      <c r="D59" s="1">
        <v>2220001</v>
      </c>
      <c r="E59" s="1" t="str">
        <f t="shared" si="0"/>
        <v>132002220001</v>
      </c>
      <c r="F59" s="9" t="str">
        <f t="shared" si="1"/>
        <v>2</v>
      </c>
      <c r="G59" s="1" t="s">
        <v>226</v>
      </c>
      <c r="H59" s="10">
        <v>7000</v>
      </c>
    </row>
    <row r="60" spans="1:8" x14ac:dyDescent="0.25">
      <c r="A60" s="1">
        <v>0</v>
      </c>
      <c r="B60" s="1">
        <v>13200</v>
      </c>
      <c r="C60" s="1" t="s">
        <v>187</v>
      </c>
      <c r="D60" s="1">
        <v>2240001</v>
      </c>
      <c r="E60" s="1" t="str">
        <f t="shared" si="0"/>
        <v>132002240001</v>
      </c>
      <c r="F60" s="9" t="str">
        <f t="shared" si="1"/>
        <v>2</v>
      </c>
      <c r="G60" s="1" t="s">
        <v>227</v>
      </c>
      <c r="H60" s="10">
        <v>2000</v>
      </c>
    </row>
    <row r="61" spans="1:8" x14ac:dyDescent="0.25">
      <c r="A61" s="1">
        <v>0</v>
      </c>
      <c r="B61" s="1">
        <v>13200</v>
      </c>
      <c r="C61" s="1" t="s">
        <v>187</v>
      </c>
      <c r="D61" s="1">
        <v>2270401</v>
      </c>
      <c r="E61" s="1" t="str">
        <f t="shared" si="0"/>
        <v>132002270401</v>
      </c>
      <c r="F61" s="9" t="str">
        <f t="shared" si="1"/>
        <v>2</v>
      </c>
      <c r="G61" s="1" t="s">
        <v>228</v>
      </c>
      <c r="H61" s="10">
        <v>3500</v>
      </c>
    </row>
    <row r="62" spans="1:8" x14ac:dyDescent="0.25">
      <c r="A62" s="1">
        <v>0</v>
      </c>
      <c r="B62" s="1">
        <v>13200</v>
      </c>
      <c r="C62" s="1" t="s">
        <v>187</v>
      </c>
      <c r="D62" s="1">
        <v>2279900</v>
      </c>
      <c r="E62" s="1" t="str">
        <f t="shared" si="0"/>
        <v>132002279900</v>
      </c>
      <c r="F62" s="9" t="str">
        <f t="shared" si="1"/>
        <v>2</v>
      </c>
      <c r="G62" s="1" t="s">
        <v>229</v>
      </c>
      <c r="H62" s="10">
        <v>2000</v>
      </c>
    </row>
    <row r="63" spans="1:8" x14ac:dyDescent="0.25">
      <c r="A63" s="1">
        <v>0</v>
      </c>
      <c r="B63" s="1">
        <v>13200</v>
      </c>
      <c r="C63" s="1" t="s">
        <v>187</v>
      </c>
      <c r="D63" s="1">
        <v>2279940</v>
      </c>
      <c r="E63" s="1" t="str">
        <f t="shared" si="0"/>
        <v>132002279940</v>
      </c>
      <c r="F63" s="9" t="str">
        <f t="shared" si="1"/>
        <v>2</v>
      </c>
      <c r="G63" s="1" t="s">
        <v>230</v>
      </c>
      <c r="H63" s="10">
        <v>7700</v>
      </c>
    </row>
    <row r="64" spans="1:8" x14ac:dyDescent="0.25">
      <c r="A64" s="1">
        <v>0</v>
      </c>
      <c r="B64" s="1">
        <v>13200</v>
      </c>
      <c r="C64" s="1" t="s">
        <v>187</v>
      </c>
      <c r="D64" s="1">
        <v>2279951</v>
      </c>
      <c r="E64" s="1" t="str">
        <f t="shared" si="0"/>
        <v>132002279951</v>
      </c>
      <c r="F64" s="9" t="str">
        <f t="shared" si="1"/>
        <v>2</v>
      </c>
      <c r="G64" s="1" t="s">
        <v>231</v>
      </c>
      <c r="H64" s="10">
        <v>500</v>
      </c>
    </row>
    <row r="65" spans="1:8" x14ac:dyDescent="0.25">
      <c r="A65" s="1">
        <v>0</v>
      </c>
      <c r="B65" s="1">
        <v>13200</v>
      </c>
      <c r="C65" s="1" t="s">
        <v>187</v>
      </c>
      <c r="D65" s="1">
        <v>2302000</v>
      </c>
      <c r="E65" s="1" t="str">
        <f t="shared" si="0"/>
        <v>132002302000</v>
      </c>
      <c r="F65" s="9" t="str">
        <f t="shared" si="1"/>
        <v>2</v>
      </c>
      <c r="G65" s="1" t="s">
        <v>232</v>
      </c>
      <c r="H65" s="10">
        <v>1000</v>
      </c>
    </row>
    <row r="66" spans="1:8" x14ac:dyDescent="0.25">
      <c r="A66" s="1">
        <v>0</v>
      </c>
      <c r="B66" s="1">
        <v>13200</v>
      </c>
      <c r="C66" s="1" t="s">
        <v>187</v>
      </c>
      <c r="D66" s="1">
        <v>2312000</v>
      </c>
      <c r="E66" s="1" t="str">
        <f t="shared" ref="E66:E129" si="2">CONCATENATE(B66,D66)</f>
        <v>132002312000</v>
      </c>
      <c r="F66" s="9" t="str">
        <f t="shared" ref="F66:F129" si="3">MID(D66,1,1)</f>
        <v>2</v>
      </c>
      <c r="G66" s="1" t="s">
        <v>233</v>
      </c>
      <c r="H66" s="10">
        <v>1500</v>
      </c>
    </row>
    <row r="67" spans="1:8" x14ac:dyDescent="0.25">
      <c r="A67" s="1">
        <v>0</v>
      </c>
      <c r="B67" s="1">
        <v>13200</v>
      </c>
      <c r="C67" s="1" t="s">
        <v>187</v>
      </c>
      <c r="D67" s="1">
        <v>6220000</v>
      </c>
      <c r="E67" s="1" t="str">
        <f t="shared" si="2"/>
        <v>132006220000</v>
      </c>
      <c r="F67" s="9" t="str">
        <f t="shared" si="3"/>
        <v>6</v>
      </c>
      <c r="G67" s="1" t="s">
        <v>234</v>
      </c>
      <c r="H67" s="10">
        <v>21500</v>
      </c>
    </row>
    <row r="68" spans="1:8" x14ac:dyDescent="0.25">
      <c r="A68" s="1">
        <v>0</v>
      </c>
      <c r="B68" s="1">
        <v>13200</v>
      </c>
      <c r="C68" s="1" t="s">
        <v>187</v>
      </c>
      <c r="D68" s="1">
        <v>6230001</v>
      </c>
      <c r="E68" s="1" t="str">
        <f t="shared" si="2"/>
        <v>132006230001</v>
      </c>
      <c r="F68" s="9" t="str">
        <f t="shared" si="3"/>
        <v>6</v>
      </c>
      <c r="G68" s="1" t="s">
        <v>235</v>
      </c>
      <c r="H68" s="10">
        <v>2000</v>
      </c>
    </row>
    <row r="69" spans="1:8" x14ac:dyDescent="0.25">
      <c r="A69" s="1">
        <v>0</v>
      </c>
      <c r="B69" s="1">
        <v>13200</v>
      </c>
      <c r="C69" s="1" t="s">
        <v>187</v>
      </c>
      <c r="D69" s="1">
        <v>6350001</v>
      </c>
      <c r="E69" s="1" t="str">
        <f t="shared" si="2"/>
        <v>132006350001</v>
      </c>
      <c r="F69" s="9" t="str">
        <f t="shared" si="3"/>
        <v>6</v>
      </c>
      <c r="G69" s="1" t="s">
        <v>236</v>
      </c>
      <c r="H69" s="10">
        <v>30000</v>
      </c>
    </row>
    <row r="70" spans="1:8" x14ac:dyDescent="0.25">
      <c r="A70" s="1">
        <v>0</v>
      </c>
      <c r="B70" s="1">
        <v>13200</v>
      </c>
      <c r="C70" s="1" t="s">
        <v>187</v>
      </c>
      <c r="D70" s="1">
        <v>6360000</v>
      </c>
      <c r="E70" s="1" t="str">
        <f t="shared" si="2"/>
        <v>132006360000</v>
      </c>
      <c r="F70" s="9" t="str">
        <f t="shared" si="3"/>
        <v>6</v>
      </c>
      <c r="G70" s="1" t="s">
        <v>237</v>
      </c>
      <c r="H70" s="10">
        <v>5800</v>
      </c>
    </row>
    <row r="71" spans="1:8" x14ac:dyDescent="0.25">
      <c r="A71" s="1">
        <v>0</v>
      </c>
      <c r="B71" s="1">
        <v>13200</v>
      </c>
      <c r="C71" s="1" t="s">
        <v>187</v>
      </c>
      <c r="D71" s="1">
        <v>6410001</v>
      </c>
      <c r="E71" s="1" t="str">
        <f t="shared" si="2"/>
        <v>132006410001</v>
      </c>
      <c r="F71" s="9" t="str">
        <f t="shared" si="3"/>
        <v>6</v>
      </c>
      <c r="G71" s="1" t="s">
        <v>238</v>
      </c>
      <c r="H71" s="10">
        <v>8833</v>
      </c>
    </row>
    <row r="72" spans="1:8" x14ac:dyDescent="0.25">
      <c r="A72" s="1">
        <v>0</v>
      </c>
      <c r="B72" s="1">
        <v>15100</v>
      </c>
      <c r="C72" s="1" t="s">
        <v>239</v>
      </c>
      <c r="D72" s="1">
        <v>1200001</v>
      </c>
      <c r="E72" s="1" t="str">
        <f t="shared" si="2"/>
        <v>151001200001</v>
      </c>
      <c r="F72" s="9" t="str">
        <f t="shared" si="3"/>
        <v>1</v>
      </c>
      <c r="G72" s="1" t="s">
        <v>240</v>
      </c>
      <c r="H72" s="10">
        <v>16390</v>
      </c>
    </row>
    <row r="73" spans="1:8" x14ac:dyDescent="0.25">
      <c r="A73" s="1">
        <v>0</v>
      </c>
      <c r="B73" s="1">
        <v>15100</v>
      </c>
      <c r="C73" s="1" t="s">
        <v>239</v>
      </c>
      <c r="D73" s="1">
        <v>1200601</v>
      </c>
      <c r="E73" s="1" t="str">
        <f t="shared" si="2"/>
        <v>151001200601</v>
      </c>
      <c r="F73" s="9" t="str">
        <f t="shared" si="3"/>
        <v>1</v>
      </c>
      <c r="G73" s="1" t="s">
        <v>190</v>
      </c>
      <c r="H73" s="10">
        <v>2440.8000000000002</v>
      </c>
    </row>
    <row r="74" spans="1:8" x14ac:dyDescent="0.25">
      <c r="A74" s="1">
        <v>0</v>
      </c>
      <c r="B74" s="1">
        <v>15100</v>
      </c>
      <c r="C74" s="1" t="s">
        <v>239</v>
      </c>
      <c r="D74" s="1">
        <v>1210001</v>
      </c>
      <c r="E74" s="1" t="str">
        <f t="shared" si="2"/>
        <v>151001210001</v>
      </c>
      <c r="F74" s="9" t="str">
        <f t="shared" si="3"/>
        <v>1</v>
      </c>
      <c r="G74" s="1" t="s">
        <v>191</v>
      </c>
      <c r="H74" s="10">
        <v>10918</v>
      </c>
    </row>
    <row r="75" spans="1:8" x14ac:dyDescent="0.25">
      <c r="A75" s="1">
        <v>0</v>
      </c>
      <c r="B75" s="1">
        <v>15100</v>
      </c>
      <c r="C75" s="1" t="s">
        <v>239</v>
      </c>
      <c r="D75" s="1">
        <v>1210101</v>
      </c>
      <c r="E75" s="1" t="str">
        <f t="shared" si="2"/>
        <v>151001210101</v>
      </c>
      <c r="F75" s="9" t="str">
        <f t="shared" si="3"/>
        <v>1</v>
      </c>
      <c r="G75" s="1" t="s">
        <v>192</v>
      </c>
      <c r="H75" s="10">
        <v>10364</v>
      </c>
    </row>
    <row r="76" spans="1:8" x14ac:dyDescent="0.25">
      <c r="A76" s="1">
        <v>0</v>
      </c>
      <c r="B76" s="1">
        <v>15100</v>
      </c>
      <c r="C76" s="1" t="s">
        <v>239</v>
      </c>
      <c r="D76" s="1">
        <v>1300001</v>
      </c>
      <c r="E76" s="1" t="str">
        <f t="shared" si="2"/>
        <v>151001300001</v>
      </c>
      <c r="F76" s="9" t="str">
        <f t="shared" si="3"/>
        <v>1</v>
      </c>
      <c r="G76" s="1" t="s">
        <v>193</v>
      </c>
      <c r="H76" s="10">
        <v>78330</v>
      </c>
    </row>
    <row r="77" spans="1:8" x14ac:dyDescent="0.25">
      <c r="A77" s="1">
        <v>0</v>
      </c>
      <c r="B77" s="1">
        <v>15100</v>
      </c>
      <c r="C77" s="1" t="s">
        <v>239</v>
      </c>
      <c r="D77" s="1">
        <v>1300002</v>
      </c>
      <c r="E77" s="1" t="str">
        <f t="shared" si="2"/>
        <v>151001300002</v>
      </c>
      <c r="F77" s="9" t="str">
        <f t="shared" si="3"/>
        <v>1</v>
      </c>
      <c r="G77" s="1" t="s">
        <v>194</v>
      </c>
      <c r="H77" s="10">
        <v>19005</v>
      </c>
    </row>
    <row r="78" spans="1:8" x14ac:dyDescent="0.25">
      <c r="A78" s="1">
        <v>0</v>
      </c>
      <c r="B78" s="1">
        <v>15100</v>
      </c>
      <c r="C78" s="1" t="s">
        <v>239</v>
      </c>
      <c r="D78" s="1">
        <v>1300101</v>
      </c>
      <c r="E78" s="1" t="str">
        <f t="shared" si="2"/>
        <v>151001300101</v>
      </c>
      <c r="F78" s="9" t="str">
        <f t="shared" si="3"/>
        <v>1</v>
      </c>
      <c r="G78" s="1" t="s">
        <v>195</v>
      </c>
      <c r="H78" s="10">
        <v>100</v>
      </c>
    </row>
    <row r="79" spans="1:8" x14ac:dyDescent="0.25">
      <c r="A79" s="1">
        <v>0</v>
      </c>
      <c r="B79" s="1">
        <v>15100</v>
      </c>
      <c r="C79" s="1" t="s">
        <v>239</v>
      </c>
      <c r="D79" s="1">
        <v>1300201</v>
      </c>
      <c r="E79" s="1" t="str">
        <f t="shared" si="2"/>
        <v>151001300201</v>
      </c>
      <c r="F79" s="9" t="str">
        <f t="shared" si="3"/>
        <v>1</v>
      </c>
      <c r="G79" s="1" t="s">
        <v>196</v>
      </c>
      <c r="H79" s="10">
        <v>49330</v>
      </c>
    </row>
    <row r="80" spans="1:8" x14ac:dyDescent="0.25">
      <c r="A80" s="1">
        <v>0</v>
      </c>
      <c r="B80" s="1">
        <v>15100</v>
      </c>
      <c r="C80" s="1" t="s">
        <v>239</v>
      </c>
      <c r="D80" s="1">
        <v>1300202</v>
      </c>
      <c r="E80" s="1" t="str">
        <f t="shared" si="2"/>
        <v>151001300202</v>
      </c>
      <c r="F80" s="9" t="str">
        <f t="shared" si="3"/>
        <v>1</v>
      </c>
      <c r="G80" s="1" t="s">
        <v>197</v>
      </c>
      <c r="H80" s="10">
        <v>58305</v>
      </c>
    </row>
    <row r="81" spans="1:8" x14ac:dyDescent="0.25">
      <c r="A81" s="1">
        <v>0</v>
      </c>
      <c r="B81" s="1">
        <v>15100</v>
      </c>
      <c r="C81" s="1" t="s">
        <v>239</v>
      </c>
      <c r="D81" s="1">
        <v>1310005</v>
      </c>
      <c r="E81" s="1" t="str">
        <f t="shared" si="2"/>
        <v>151001310005</v>
      </c>
      <c r="F81" s="9" t="str">
        <f t="shared" si="3"/>
        <v>1</v>
      </c>
      <c r="G81" s="1" t="s">
        <v>202</v>
      </c>
      <c r="H81" s="10">
        <v>10</v>
      </c>
    </row>
    <row r="82" spans="1:8" x14ac:dyDescent="0.25">
      <c r="A82" s="1">
        <v>0</v>
      </c>
      <c r="B82" s="1">
        <v>15100</v>
      </c>
      <c r="C82" s="1" t="s">
        <v>239</v>
      </c>
      <c r="D82" s="1">
        <v>1500001</v>
      </c>
      <c r="E82" s="1" t="str">
        <f t="shared" si="2"/>
        <v>151001500001</v>
      </c>
      <c r="F82" s="9" t="str">
        <f t="shared" si="3"/>
        <v>1</v>
      </c>
      <c r="G82" s="1" t="s">
        <v>203</v>
      </c>
      <c r="H82" s="10">
        <v>4000</v>
      </c>
    </row>
    <row r="83" spans="1:8" x14ac:dyDescent="0.25">
      <c r="A83" s="1">
        <v>0</v>
      </c>
      <c r="B83" s="1">
        <v>15100</v>
      </c>
      <c r="C83" s="1" t="s">
        <v>239</v>
      </c>
      <c r="D83" s="1">
        <v>1500002</v>
      </c>
      <c r="E83" s="1" t="str">
        <f t="shared" si="2"/>
        <v>151001500002</v>
      </c>
      <c r="F83" s="9" t="str">
        <f t="shared" si="3"/>
        <v>1</v>
      </c>
      <c r="G83" s="1" t="s">
        <v>204</v>
      </c>
      <c r="H83" s="10">
        <v>3763.8</v>
      </c>
    </row>
    <row r="84" spans="1:8" x14ac:dyDescent="0.25">
      <c r="A84" s="1">
        <v>0</v>
      </c>
      <c r="B84" s="1">
        <v>15100</v>
      </c>
      <c r="C84" s="1" t="s">
        <v>239</v>
      </c>
      <c r="D84" s="1">
        <v>1510001</v>
      </c>
      <c r="E84" s="1" t="str">
        <f t="shared" si="2"/>
        <v>151001510001</v>
      </c>
      <c r="F84" s="9" t="str">
        <f t="shared" si="3"/>
        <v>1</v>
      </c>
      <c r="G84" s="1" t="s">
        <v>205</v>
      </c>
      <c r="H84" s="10">
        <v>50</v>
      </c>
    </row>
    <row r="85" spans="1:8" x14ac:dyDescent="0.25">
      <c r="A85" s="1">
        <v>0</v>
      </c>
      <c r="B85" s="1">
        <v>15100</v>
      </c>
      <c r="C85" s="1" t="s">
        <v>239</v>
      </c>
      <c r="D85" s="1">
        <v>1600001</v>
      </c>
      <c r="E85" s="1" t="str">
        <f t="shared" si="2"/>
        <v>151001600001</v>
      </c>
      <c r="F85" s="9" t="str">
        <f t="shared" si="3"/>
        <v>1</v>
      </c>
      <c r="G85" s="1" t="s">
        <v>207</v>
      </c>
      <c r="H85" s="10">
        <v>78328</v>
      </c>
    </row>
    <row r="86" spans="1:8" x14ac:dyDescent="0.25">
      <c r="A86" s="1">
        <v>0</v>
      </c>
      <c r="B86" s="1">
        <v>15100</v>
      </c>
      <c r="C86" s="1" t="s">
        <v>239</v>
      </c>
      <c r="D86" s="1">
        <v>1620001</v>
      </c>
      <c r="E86" s="1" t="str">
        <f t="shared" si="2"/>
        <v>151001620001</v>
      </c>
      <c r="F86" s="9" t="str">
        <f t="shared" si="3"/>
        <v>1</v>
      </c>
      <c r="G86" s="1" t="s">
        <v>208</v>
      </c>
      <c r="H86" s="10">
        <v>2000</v>
      </c>
    </row>
    <row r="87" spans="1:8" x14ac:dyDescent="0.25">
      <c r="A87" s="1">
        <v>0</v>
      </c>
      <c r="B87" s="1">
        <v>15100</v>
      </c>
      <c r="C87" s="1" t="s">
        <v>239</v>
      </c>
      <c r="D87" s="1">
        <v>2060001</v>
      </c>
      <c r="E87" s="1" t="str">
        <f t="shared" si="2"/>
        <v>151002060001</v>
      </c>
      <c r="F87" s="9" t="str">
        <f t="shared" si="3"/>
        <v>2</v>
      </c>
      <c r="G87" s="1" t="s">
        <v>210</v>
      </c>
      <c r="H87" s="10">
        <v>2646.56</v>
      </c>
    </row>
    <row r="88" spans="1:8" x14ac:dyDescent="0.25">
      <c r="A88" s="1">
        <v>0</v>
      </c>
      <c r="B88" s="1">
        <v>15100</v>
      </c>
      <c r="C88" s="1" t="s">
        <v>239</v>
      </c>
      <c r="D88" s="1">
        <v>2160001</v>
      </c>
      <c r="E88" s="1" t="str">
        <f t="shared" si="2"/>
        <v>151002160001</v>
      </c>
      <c r="F88" s="9" t="str">
        <f t="shared" si="3"/>
        <v>2</v>
      </c>
      <c r="G88" s="1" t="s">
        <v>215</v>
      </c>
      <c r="H88" s="10">
        <v>500</v>
      </c>
    </row>
    <row r="89" spans="1:8" x14ac:dyDescent="0.25">
      <c r="A89" s="1">
        <v>0</v>
      </c>
      <c r="B89" s="1">
        <v>15100</v>
      </c>
      <c r="C89" s="1" t="s">
        <v>241</v>
      </c>
      <c r="D89" s="1">
        <v>2160002</v>
      </c>
      <c r="E89" s="1" t="str">
        <f t="shared" si="2"/>
        <v>151002160002</v>
      </c>
      <c r="F89" s="9" t="str">
        <f t="shared" si="3"/>
        <v>2</v>
      </c>
      <c r="G89" s="1" t="s">
        <v>217</v>
      </c>
      <c r="H89" s="10">
        <v>100</v>
      </c>
    </row>
    <row r="90" spans="1:8" x14ac:dyDescent="0.25">
      <c r="A90" s="1">
        <v>0</v>
      </c>
      <c r="B90" s="1">
        <v>15100</v>
      </c>
      <c r="C90" s="1" t="s">
        <v>239</v>
      </c>
      <c r="D90" s="1">
        <v>2200001</v>
      </c>
      <c r="E90" s="1" t="str">
        <f t="shared" si="2"/>
        <v>151002200001</v>
      </c>
      <c r="F90" s="9" t="str">
        <f t="shared" si="3"/>
        <v>2</v>
      </c>
      <c r="G90" s="1" t="s">
        <v>218</v>
      </c>
      <c r="H90" s="10">
        <v>500</v>
      </c>
    </row>
    <row r="91" spans="1:8" x14ac:dyDescent="0.25">
      <c r="A91" s="1">
        <v>0</v>
      </c>
      <c r="B91" s="1">
        <v>15100</v>
      </c>
      <c r="C91" s="1" t="s">
        <v>239</v>
      </c>
      <c r="D91" s="1">
        <v>2200010</v>
      </c>
      <c r="E91" s="1" t="str">
        <f t="shared" si="2"/>
        <v>151002200010</v>
      </c>
      <c r="F91" s="9" t="str">
        <f t="shared" si="3"/>
        <v>2</v>
      </c>
      <c r="G91" s="1" t="s">
        <v>219</v>
      </c>
      <c r="H91" s="10">
        <v>3090.64</v>
      </c>
    </row>
    <row r="92" spans="1:8" x14ac:dyDescent="0.25">
      <c r="A92" s="1">
        <v>0</v>
      </c>
      <c r="B92" s="1">
        <v>15100</v>
      </c>
      <c r="C92" s="1" t="s">
        <v>239</v>
      </c>
      <c r="D92" s="1">
        <v>2219901</v>
      </c>
      <c r="E92" s="1" t="str">
        <f t="shared" si="2"/>
        <v>151002219901</v>
      </c>
      <c r="F92" s="9" t="str">
        <f t="shared" si="3"/>
        <v>2</v>
      </c>
      <c r="G92" s="1" t="s">
        <v>224</v>
      </c>
      <c r="H92" s="10">
        <v>100</v>
      </c>
    </row>
    <row r="93" spans="1:8" x14ac:dyDescent="0.25">
      <c r="A93" s="1">
        <v>0</v>
      </c>
      <c r="B93" s="1">
        <v>15100</v>
      </c>
      <c r="C93" s="1" t="s">
        <v>239</v>
      </c>
      <c r="D93" s="1">
        <v>2219905</v>
      </c>
      <c r="E93" s="1" t="str">
        <f t="shared" si="2"/>
        <v>151002219905</v>
      </c>
      <c r="F93" s="9" t="str">
        <f t="shared" si="3"/>
        <v>2</v>
      </c>
      <c r="G93" s="1" t="s">
        <v>225</v>
      </c>
      <c r="H93" s="10">
        <v>300</v>
      </c>
    </row>
    <row r="94" spans="1:8" x14ac:dyDescent="0.25">
      <c r="A94" s="1">
        <v>0</v>
      </c>
      <c r="B94" s="1">
        <v>15100</v>
      </c>
      <c r="C94" s="1" t="s">
        <v>239</v>
      </c>
      <c r="D94" s="1">
        <v>2220001</v>
      </c>
      <c r="E94" s="1" t="str">
        <f t="shared" si="2"/>
        <v>151002220001</v>
      </c>
      <c r="F94" s="9" t="str">
        <f t="shared" si="3"/>
        <v>2</v>
      </c>
      <c r="G94" s="1" t="s">
        <v>226</v>
      </c>
      <c r="H94" s="10">
        <v>100</v>
      </c>
    </row>
    <row r="95" spans="1:8" x14ac:dyDescent="0.25">
      <c r="A95" s="1">
        <v>0</v>
      </c>
      <c r="B95" s="1">
        <v>15100</v>
      </c>
      <c r="C95" s="1" t="s">
        <v>239</v>
      </c>
      <c r="D95" s="1">
        <v>2250000</v>
      </c>
      <c r="E95" s="1" t="str">
        <f t="shared" si="2"/>
        <v>151002250000</v>
      </c>
      <c r="F95" s="9" t="str">
        <f t="shared" si="3"/>
        <v>2</v>
      </c>
      <c r="G95" s="1" t="s">
        <v>242</v>
      </c>
      <c r="H95" s="10">
        <v>300</v>
      </c>
    </row>
    <row r="96" spans="1:8" x14ac:dyDescent="0.25">
      <c r="A96" s="1">
        <v>0</v>
      </c>
      <c r="B96" s="1">
        <v>15100</v>
      </c>
      <c r="C96" s="1" t="s">
        <v>239</v>
      </c>
      <c r="D96" s="1">
        <v>2260300</v>
      </c>
      <c r="E96" s="1" t="str">
        <f t="shared" si="2"/>
        <v>151002260300</v>
      </c>
      <c r="F96" s="9" t="str">
        <f t="shared" si="3"/>
        <v>2</v>
      </c>
      <c r="G96" s="1" t="s">
        <v>243</v>
      </c>
      <c r="H96" s="10">
        <v>700</v>
      </c>
    </row>
    <row r="97" spans="1:8" x14ac:dyDescent="0.25">
      <c r="A97" s="1">
        <v>0</v>
      </c>
      <c r="B97" s="1">
        <v>15100</v>
      </c>
      <c r="C97" s="1" t="s">
        <v>239</v>
      </c>
      <c r="D97" s="1">
        <v>2270200</v>
      </c>
      <c r="E97" s="1" t="str">
        <f t="shared" si="2"/>
        <v>151002270200</v>
      </c>
      <c r="F97" s="9" t="str">
        <f t="shared" si="3"/>
        <v>2</v>
      </c>
      <c r="G97" s="1" t="s">
        <v>244</v>
      </c>
      <c r="H97" s="10">
        <v>1000</v>
      </c>
    </row>
    <row r="98" spans="1:8" x14ac:dyDescent="0.25">
      <c r="A98" s="1">
        <v>0</v>
      </c>
      <c r="B98" s="1">
        <v>15100</v>
      </c>
      <c r="C98" s="1" t="s">
        <v>239</v>
      </c>
      <c r="D98" s="1">
        <v>2270600</v>
      </c>
      <c r="E98" s="1" t="str">
        <f t="shared" si="2"/>
        <v>151002270600</v>
      </c>
      <c r="F98" s="9" t="str">
        <f t="shared" si="3"/>
        <v>2</v>
      </c>
      <c r="G98" s="1" t="s">
        <v>245</v>
      </c>
      <c r="H98" s="10">
        <v>22421.3</v>
      </c>
    </row>
    <row r="99" spans="1:8" x14ac:dyDescent="0.25">
      <c r="A99" s="1">
        <v>0</v>
      </c>
      <c r="B99" s="1">
        <v>15100</v>
      </c>
      <c r="C99" s="1" t="s">
        <v>239</v>
      </c>
      <c r="D99" s="1">
        <v>2279900</v>
      </c>
      <c r="E99" s="1" t="str">
        <f t="shared" si="2"/>
        <v>151002279900</v>
      </c>
      <c r="F99" s="9" t="str">
        <f t="shared" si="3"/>
        <v>2</v>
      </c>
      <c r="G99" s="1" t="s">
        <v>229</v>
      </c>
      <c r="H99" s="10">
        <v>3000</v>
      </c>
    </row>
    <row r="100" spans="1:8" x14ac:dyDescent="0.25">
      <c r="A100" s="1">
        <v>0</v>
      </c>
      <c r="B100" s="1">
        <v>15100</v>
      </c>
      <c r="C100" s="1" t="s">
        <v>239</v>
      </c>
      <c r="D100" s="1">
        <v>2279906</v>
      </c>
      <c r="E100" s="1" t="str">
        <f t="shared" si="2"/>
        <v>151002279906</v>
      </c>
      <c r="F100" s="9" t="str">
        <f t="shared" si="3"/>
        <v>2</v>
      </c>
      <c r="G100" s="1" t="s">
        <v>246</v>
      </c>
      <c r="H100" s="10">
        <v>1000</v>
      </c>
    </row>
    <row r="101" spans="1:8" x14ac:dyDescent="0.25">
      <c r="A101" s="1">
        <v>0</v>
      </c>
      <c r="B101" s="1">
        <v>15100</v>
      </c>
      <c r="C101" s="1" t="s">
        <v>239</v>
      </c>
      <c r="D101" s="1">
        <v>2279924</v>
      </c>
      <c r="E101" s="1" t="str">
        <f t="shared" si="2"/>
        <v>151002279924</v>
      </c>
      <c r="F101" s="9" t="str">
        <f t="shared" si="3"/>
        <v>2</v>
      </c>
      <c r="G101" s="1" t="s">
        <v>247</v>
      </c>
      <c r="H101" s="10">
        <v>1500</v>
      </c>
    </row>
    <row r="102" spans="1:8" x14ac:dyDescent="0.25">
      <c r="A102" s="1">
        <v>0</v>
      </c>
      <c r="B102" s="1">
        <v>15100</v>
      </c>
      <c r="C102" s="1" t="s">
        <v>239</v>
      </c>
      <c r="D102" s="1">
        <v>2279940</v>
      </c>
      <c r="E102" s="1" t="str">
        <f t="shared" si="2"/>
        <v>151002279940</v>
      </c>
      <c r="F102" s="9" t="str">
        <f t="shared" si="3"/>
        <v>2</v>
      </c>
      <c r="G102" s="1" t="s">
        <v>230</v>
      </c>
      <c r="H102" s="10">
        <v>4500</v>
      </c>
    </row>
    <row r="103" spans="1:8" x14ac:dyDescent="0.25">
      <c r="A103" s="1">
        <v>0</v>
      </c>
      <c r="B103" s="1">
        <v>15100</v>
      </c>
      <c r="C103" s="1" t="s">
        <v>239</v>
      </c>
      <c r="D103" s="1">
        <v>2302000</v>
      </c>
      <c r="E103" s="1" t="str">
        <f t="shared" si="2"/>
        <v>151002302000</v>
      </c>
      <c r="F103" s="9" t="str">
        <f t="shared" si="3"/>
        <v>2</v>
      </c>
      <c r="G103" s="1" t="s">
        <v>232</v>
      </c>
      <c r="H103" s="10">
        <v>50</v>
      </c>
    </row>
    <row r="104" spans="1:8" x14ac:dyDescent="0.25">
      <c r="A104" s="1">
        <v>0</v>
      </c>
      <c r="B104" s="1">
        <v>15100</v>
      </c>
      <c r="C104" s="1" t="s">
        <v>239</v>
      </c>
      <c r="D104" s="1">
        <v>2312000</v>
      </c>
      <c r="E104" s="1" t="str">
        <f t="shared" si="2"/>
        <v>151002312000</v>
      </c>
      <c r="F104" s="9" t="str">
        <f t="shared" si="3"/>
        <v>2</v>
      </c>
      <c r="G104" s="1" t="s">
        <v>233</v>
      </c>
      <c r="H104" s="10">
        <v>200</v>
      </c>
    </row>
    <row r="105" spans="1:8" x14ac:dyDescent="0.25">
      <c r="A105" s="1">
        <v>0</v>
      </c>
      <c r="B105" s="1">
        <v>15100</v>
      </c>
      <c r="C105" s="1" t="s">
        <v>239</v>
      </c>
      <c r="D105" s="1">
        <v>6000000</v>
      </c>
      <c r="E105" s="1" t="str">
        <f t="shared" si="2"/>
        <v>151006000000</v>
      </c>
      <c r="F105" s="9" t="str">
        <f t="shared" si="3"/>
        <v>6</v>
      </c>
      <c r="G105" s="1" t="s">
        <v>248</v>
      </c>
      <c r="H105" s="10">
        <v>3500</v>
      </c>
    </row>
    <row r="106" spans="1:8" x14ac:dyDescent="0.25">
      <c r="A106" s="1">
        <v>0</v>
      </c>
      <c r="B106" s="1">
        <v>15100</v>
      </c>
      <c r="C106" s="1" t="s">
        <v>239</v>
      </c>
      <c r="D106" s="1">
        <v>6090002</v>
      </c>
      <c r="E106" s="1" t="str">
        <f t="shared" si="2"/>
        <v>151006090002</v>
      </c>
      <c r="F106" s="9" t="str">
        <f t="shared" si="3"/>
        <v>6</v>
      </c>
      <c r="G106" s="1" t="s">
        <v>249</v>
      </c>
      <c r="H106" s="10">
        <v>17250</v>
      </c>
    </row>
    <row r="107" spans="1:8" x14ac:dyDescent="0.25">
      <c r="A107" s="1">
        <v>0</v>
      </c>
      <c r="B107" s="1">
        <v>15100</v>
      </c>
      <c r="C107" s="1" t="s">
        <v>239</v>
      </c>
      <c r="D107" s="11">
        <v>6210000</v>
      </c>
      <c r="E107" s="1" t="str">
        <f t="shared" si="2"/>
        <v>151006210000</v>
      </c>
      <c r="F107" s="9" t="str">
        <f t="shared" si="3"/>
        <v>6</v>
      </c>
      <c r="G107" s="1" t="s">
        <v>250</v>
      </c>
      <c r="H107" s="10">
        <v>120000</v>
      </c>
    </row>
    <row r="108" spans="1:8" x14ac:dyDescent="0.25">
      <c r="A108" s="1">
        <v>0</v>
      </c>
      <c r="B108" s="1">
        <v>15100</v>
      </c>
      <c r="C108" s="1" t="s">
        <v>239</v>
      </c>
      <c r="D108" s="1">
        <v>6320004</v>
      </c>
      <c r="E108" s="1" t="str">
        <f t="shared" si="2"/>
        <v>151006320004</v>
      </c>
      <c r="F108" s="9" t="str">
        <f t="shared" si="3"/>
        <v>6</v>
      </c>
      <c r="G108" s="1" t="s">
        <v>251</v>
      </c>
      <c r="H108" s="10">
        <v>100000</v>
      </c>
    </row>
    <row r="109" spans="1:8" x14ac:dyDescent="0.25">
      <c r="A109" s="1">
        <v>0</v>
      </c>
      <c r="B109" s="1">
        <v>15100</v>
      </c>
      <c r="C109" s="1" t="s">
        <v>239</v>
      </c>
      <c r="D109" s="63">
        <v>6320013</v>
      </c>
      <c r="E109" s="1" t="str">
        <f t="shared" si="2"/>
        <v>151006320013</v>
      </c>
      <c r="F109" s="9" t="str">
        <f t="shared" si="3"/>
        <v>6</v>
      </c>
      <c r="G109" s="1" t="s">
        <v>252</v>
      </c>
      <c r="H109" s="10">
        <v>250000</v>
      </c>
    </row>
    <row r="110" spans="1:8" x14ac:dyDescent="0.25">
      <c r="A110" s="1">
        <v>0</v>
      </c>
      <c r="B110" s="1">
        <v>15100</v>
      </c>
      <c r="C110" s="1" t="s">
        <v>239</v>
      </c>
      <c r="D110" s="63">
        <v>6320014</v>
      </c>
      <c r="E110" s="1" t="str">
        <f t="shared" si="2"/>
        <v>151006320014</v>
      </c>
      <c r="F110" s="9" t="str">
        <f t="shared" si="3"/>
        <v>6</v>
      </c>
      <c r="G110" s="1" t="s">
        <v>253</v>
      </c>
      <c r="H110" s="10">
        <v>250000</v>
      </c>
    </row>
    <row r="111" spans="1:8" x14ac:dyDescent="0.25">
      <c r="A111" s="1">
        <v>0</v>
      </c>
      <c r="B111" s="1">
        <v>15100</v>
      </c>
      <c r="C111" s="1" t="s">
        <v>239</v>
      </c>
      <c r="D111" s="1">
        <v>6360015</v>
      </c>
      <c r="E111" s="1" t="str">
        <f t="shared" si="2"/>
        <v>151006360015</v>
      </c>
      <c r="F111" s="9" t="str">
        <f t="shared" si="3"/>
        <v>6</v>
      </c>
      <c r="G111" s="1" t="s">
        <v>237</v>
      </c>
      <c r="H111" s="10">
        <v>100</v>
      </c>
    </row>
    <row r="112" spans="1:8" x14ac:dyDescent="0.25">
      <c r="A112" s="1">
        <v>0</v>
      </c>
      <c r="B112" s="1">
        <v>15200</v>
      </c>
      <c r="C112" s="1" t="s">
        <v>254</v>
      </c>
      <c r="D112" s="1">
        <v>1300001</v>
      </c>
      <c r="E112" s="1" t="str">
        <f t="shared" si="2"/>
        <v>152001300001</v>
      </c>
      <c r="F112" s="9" t="str">
        <f t="shared" si="3"/>
        <v>1</v>
      </c>
      <c r="G112" s="1" t="s">
        <v>193</v>
      </c>
      <c r="H112" s="10">
        <v>14412</v>
      </c>
    </row>
    <row r="113" spans="1:8" x14ac:dyDescent="0.25">
      <c r="A113" s="1">
        <v>0</v>
      </c>
      <c r="B113" s="1">
        <v>15200</v>
      </c>
      <c r="C113" s="1" t="s">
        <v>254</v>
      </c>
      <c r="D113" s="1">
        <v>1300101</v>
      </c>
      <c r="E113" s="1" t="str">
        <f t="shared" si="2"/>
        <v>152001300101</v>
      </c>
      <c r="F113" s="9" t="str">
        <f t="shared" si="3"/>
        <v>1</v>
      </c>
      <c r="G113" s="1" t="s">
        <v>195</v>
      </c>
      <c r="H113" s="10">
        <v>100</v>
      </c>
    </row>
    <row r="114" spans="1:8" x14ac:dyDescent="0.25">
      <c r="A114" s="1">
        <v>0</v>
      </c>
      <c r="B114" s="1">
        <v>15200</v>
      </c>
      <c r="C114" s="1" t="s">
        <v>254</v>
      </c>
      <c r="D114" s="1">
        <v>1300201</v>
      </c>
      <c r="E114" s="1" t="str">
        <f t="shared" si="2"/>
        <v>152001300201</v>
      </c>
      <c r="F114" s="9" t="str">
        <f t="shared" si="3"/>
        <v>1</v>
      </c>
      <c r="G114" s="1" t="s">
        <v>196</v>
      </c>
      <c r="H114" s="10">
        <v>6875.5</v>
      </c>
    </row>
    <row r="115" spans="1:8" x14ac:dyDescent="0.25">
      <c r="A115" s="1">
        <v>0</v>
      </c>
      <c r="B115" s="1">
        <v>15200</v>
      </c>
      <c r="C115" s="1" t="s">
        <v>254</v>
      </c>
      <c r="D115" s="1">
        <v>1300202</v>
      </c>
      <c r="E115" s="1" t="str">
        <f t="shared" si="2"/>
        <v>152001300202</v>
      </c>
      <c r="F115" s="9" t="str">
        <f t="shared" si="3"/>
        <v>1</v>
      </c>
      <c r="G115" s="1" t="s">
        <v>197</v>
      </c>
      <c r="H115" s="10">
        <v>6961.2</v>
      </c>
    </row>
    <row r="116" spans="1:8" x14ac:dyDescent="0.25">
      <c r="A116" s="1">
        <v>0</v>
      </c>
      <c r="B116" s="1">
        <v>15200</v>
      </c>
      <c r="C116" s="1" t="s">
        <v>254</v>
      </c>
      <c r="D116" s="1">
        <v>1310005</v>
      </c>
      <c r="E116" s="1" t="str">
        <f t="shared" si="2"/>
        <v>152001310005</v>
      </c>
      <c r="F116" s="9" t="str">
        <f t="shared" si="3"/>
        <v>1</v>
      </c>
      <c r="G116" s="1" t="s">
        <v>202</v>
      </c>
      <c r="H116" s="10">
        <v>10</v>
      </c>
    </row>
    <row r="117" spans="1:8" x14ac:dyDescent="0.25">
      <c r="A117" s="1">
        <v>0</v>
      </c>
      <c r="B117" s="1">
        <v>15200</v>
      </c>
      <c r="C117" s="1" t="s">
        <v>254</v>
      </c>
      <c r="D117" s="1">
        <v>1600001</v>
      </c>
      <c r="E117" s="1" t="str">
        <f t="shared" si="2"/>
        <v>152001600001</v>
      </c>
      <c r="F117" s="9" t="str">
        <f t="shared" si="3"/>
        <v>1</v>
      </c>
      <c r="G117" s="1" t="s">
        <v>207</v>
      </c>
      <c r="H117" s="10">
        <v>9196</v>
      </c>
    </row>
    <row r="118" spans="1:8" x14ac:dyDescent="0.25">
      <c r="A118" s="1">
        <v>0</v>
      </c>
      <c r="B118" s="1">
        <v>15200</v>
      </c>
      <c r="C118" s="1" t="s">
        <v>254</v>
      </c>
      <c r="D118" s="1">
        <v>2160001</v>
      </c>
      <c r="E118" s="1" t="str">
        <f t="shared" si="2"/>
        <v>152002160001</v>
      </c>
      <c r="F118" s="9" t="str">
        <f t="shared" si="3"/>
        <v>2</v>
      </c>
      <c r="G118" s="1" t="s">
        <v>215</v>
      </c>
      <c r="H118" s="10">
        <v>50</v>
      </c>
    </row>
    <row r="119" spans="1:8" x14ac:dyDescent="0.25">
      <c r="A119" s="1">
        <v>0</v>
      </c>
      <c r="B119" s="1">
        <v>15200</v>
      </c>
      <c r="C119" s="1" t="s">
        <v>254</v>
      </c>
      <c r="D119" s="1">
        <v>6360000</v>
      </c>
      <c r="E119" s="1" t="str">
        <f t="shared" si="2"/>
        <v>152006360000</v>
      </c>
      <c r="F119" s="9" t="str">
        <f t="shared" si="3"/>
        <v>6</v>
      </c>
      <c r="G119" s="1" t="s">
        <v>237</v>
      </c>
      <c r="H119" s="10">
        <v>100</v>
      </c>
    </row>
    <row r="120" spans="1:8" x14ac:dyDescent="0.25">
      <c r="A120" s="1">
        <v>0</v>
      </c>
      <c r="B120" s="1">
        <v>15320</v>
      </c>
      <c r="C120" s="1" t="s">
        <v>255</v>
      </c>
      <c r="D120" s="1">
        <v>1300001</v>
      </c>
      <c r="E120" s="1" t="str">
        <f t="shared" si="2"/>
        <v>153201300001</v>
      </c>
      <c r="F120" s="9" t="str">
        <f t="shared" si="3"/>
        <v>1</v>
      </c>
      <c r="G120" s="1" t="s">
        <v>193</v>
      </c>
      <c r="H120" s="12">
        <v>96799</v>
      </c>
    </row>
    <row r="121" spans="1:8" x14ac:dyDescent="0.25">
      <c r="A121" s="1">
        <v>0</v>
      </c>
      <c r="B121" s="1">
        <v>15320</v>
      </c>
      <c r="C121" s="1" t="s">
        <v>255</v>
      </c>
      <c r="D121" s="1">
        <v>1300002</v>
      </c>
      <c r="E121" s="1" t="str">
        <f t="shared" si="2"/>
        <v>153201300002</v>
      </c>
      <c r="F121" s="9" t="str">
        <f t="shared" si="3"/>
        <v>1</v>
      </c>
      <c r="G121" s="1" t="s">
        <v>194</v>
      </c>
      <c r="H121" s="12">
        <v>21947</v>
      </c>
    </row>
    <row r="122" spans="1:8" x14ac:dyDescent="0.25">
      <c r="A122" s="1">
        <v>0</v>
      </c>
      <c r="B122" s="1">
        <v>15320</v>
      </c>
      <c r="C122" s="1" t="s">
        <v>255</v>
      </c>
      <c r="D122" s="1">
        <v>1300101</v>
      </c>
      <c r="E122" s="1" t="str">
        <f t="shared" si="2"/>
        <v>153201300101</v>
      </c>
      <c r="F122" s="9" t="str">
        <f t="shared" si="3"/>
        <v>1</v>
      </c>
      <c r="G122" s="1" t="s">
        <v>195</v>
      </c>
      <c r="H122" s="10">
        <v>10000</v>
      </c>
    </row>
    <row r="123" spans="1:8" x14ac:dyDescent="0.25">
      <c r="A123" s="1">
        <v>0</v>
      </c>
      <c r="B123" s="1">
        <v>15320</v>
      </c>
      <c r="C123" s="1" t="s">
        <v>255</v>
      </c>
      <c r="D123" s="1">
        <v>1300201</v>
      </c>
      <c r="E123" s="1" t="str">
        <f t="shared" si="2"/>
        <v>153201300201</v>
      </c>
      <c r="F123" s="9" t="str">
        <f t="shared" si="3"/>
        <v>1</v>
      </c>
      <c r="G123" s="1" t="s">
        <v>196</v>
      </c>
      <c r="H123" s="10">
        <v>58622</v>
      </c>
    </row>
    <row r="124" spans="1:8" x14ac:dyDescent="0.25">
      <c r="A124" s="1">
        <v>0</v>
      </c>
      <c r="B124" s="1">
        <v>15320</v>
      </c>
      <c r="C124" s="1" t="s">
        <v>255</v>
      </c>
      <c r="D124" s="1">
        <v>1300202</v>
      </c>
      <c r="E124" s="1" t="str">
        <f t="shared" si="2"/>
        <v>153201300202</v>
      </c>
      <c r="F124" s="9" t="str">
        <f t="shared" si="3"/>
        <v>1</v>
      </c>
      <c r="G124" s="1" t="s">
        <v>197</v>
      </c>
      <c r="H124" s="10">
        <v>74242</v>
      </c>
    </row>
    <row r="125" spans="1:8" x14ac:dyDescent="0.25">
      <c r="A125" s="1">
        <v>0</v>
      </c>
      <c r="B125" s="1">
        <v>15320</v>
      </c>
      <c r="C125" s="1" t="s">
        <v>255</v>
      </c>
      <c r="D125" s="1">
        <v>1310001</v>
      </c>
      <c r="E125" s="1" t="str">
        <f t="shared" si="2"/>
        <v>153201310001</v>
      </c>
      <c r="F125" s="9" t="str">
        <f t="shared" si="3"/>
        <v>1</v>
      </c>
      <c r="G125" s="1" t="s">
        <v>198</v>
      </c>
      <c r="H125" s="10">
        <v>60348</v>
      </c>
    </row>
    <row r="126" spans="1:8" x14ac:dyDescent="0.25">
      <c r="A126" s="1">
        <v>0</v>
      </c>
      <c r="B126" s="1">
        <v>15320</v>
      </c>
      <c r="C126" s="1" t="s">
        <v>255</v>
      </c>
      <c r="D126" s="1">
        <v>1310002</v>
      </c>
      <c r="E126" s="1" t="str">
        <f t="shared" si="2"/>
        <v>153201310002</v>
      </c>
      <c r="F126" s="9" t="str">
        <f t="shared" si="3"/>
        <v>1</v>
      </c>
      <c r="G126" s="1" t="s">
        <v>199</v>
      </c>
      <c r="H126" s="10">
        <v>5269.3</v>
      </c>
    </row>
    <row r="127" spans="1:8" x14ac:dyDescent="0.25">
      <c r="A127" s="1">
        <v>0</v>
      </c>
      <c r="B127" s="1">
        <v>15320</v>
      </c>
      <c r="C127" s="1" t="s">
        <v>255</v>
      </c>
      <c r="D127" s="1">
        <v>1310003</v>
      </c>
      <c r="E127" s="1" t="str">
        <f t="shared" si="2"/>
        <v>153201310003</v>
      </c>
      <c r="F127" s="9" t="str">
        <f t="shared" si="3"/>
        <v>1</v>
      </c>
      <c r="G127" s="1" t="s">
        <v>200</v>
      </c>
      <c r="H127" s="10">
        <v>33928</v>
      </c>
    </row>
    <row r="128" spans="1:8" x14ac:dyDescent="0.25">
      <c r="A128" s="1">
        <v>0</v>
      </c>
      <c r="B128" s="1">
        <v>15320</v>
      </c>
      <c r="C128" s="1" t="s">
        <v>255</v>
      </c>
      <c r="D128" s="1">
        <v>1310004</v>
      </c>
      <c r="E128" s="1" t="str">
        <f t="shared" si="2"/>
        <v>153201310004</v>
      </c>
      <c r="F128" s="9" t="str">
        <f t="shared" si="3"/>
        <v>1</v>
      </c>
      <c r="G128" s="1" t="s">
        <v>201</v>
      </c>
      <c r="H128" s="10">
        <v>32950</v>
      </c>
    </row>
    <row r="129" spans="1:8" x14ac:dyDescent="0.25">
      <c r="A129" s="1">
        <v>0</v>
      </c>
      <c r="B129" s="1">
        <v>15320</v>
      </c>
      <c r="C129" s="1" t="s">
        <v>255</v>
      </c>
      <c r="D129" s="1">
        <v>1310005</v>
      </c>
      <c r="E129" s="1" t="str">
        <f t="shared" si="2"/>
        <v>153201310005</v>
      </c>
      <c r="F129" s="9" t="str">
        <f t="shared" si="3"/>
        <v>1</v>
      </c>
      <c r="G129" s="1" t="s">
        <v>202</v>
      </c>
      <c r="H129" s="10">
        <v>2000</v>
      </c>
    </row>
    <row r="130" spans="1:8" x14ac:dyDescent="0.25">
      <c r="A130" s="1">
        <v>0</v>
      </c>
      <c r="B130" s="1">
        <v>15320</v>
      </c>
      <c r="C130" s="1" t="s">
        <v>255</v>
      </c>
      <c r="D130" s="1">
        <v>1500002</v>
      </c>
      <c r="E130" s="1" t="str">
        <f t="shared" ref="E130:E193" si="4">CONCATENATE(B130,D130)</f>
        <v>153201500002</v>
      </c>
      <c r="F130" s="9" t="str">
        <f t="shared" ref="F130:F193" si="5">MID(D130,1,1)</f>
        <v>1</v>
      </c>
      <c r="G130" s="1" t="s">
        <v>204</v>
      </c>
      <c r="H130" s="10">
        <v>1303.5999999999999</v>
      </c>
    </row>
    <row r="131" spans="1:8" x14ac:dyDescent="0.25">
      <c r="A131" s="1">
        <v>0</v>
      </c>
      <c r="B131" s="1">
        <v>15320</v>
      </c>
      <c r="C131" s="1" t="s">
        <v>255</v>
      </c>
      <c r="D131" s="1">
        <v>1510002</v>
      </c>
      <c r="E131" s="1" t="str">
        <f t="shared" si="4"/>
        <v>153201510002</v>
      </c>
      <c r="F131" s="9" t="str">
        <f t="shared" si="5"/>
        <v>1</v>
      </c>
      <c r="G131" s="1" t="s">
        <v>206</v>
      </c>
      <c r="H131" s="10">
        <v>6000</v>
      </c>
    </row>
    <row r="132" spans="1:8" x14ac:dyDescent="0.25">
      <c r="A132" s="1">
        <v>0</v>
      </c>
      <c r="B132" s="1">
        <v>15320</v>
      </c>
      <c r="C132" s="1" t="s">
        <v>255</v>
      </c>
      <c r="D132" s="1">
        <v>1600001</v>
      </c>
      <c r="E132" s="1" t="str">
        <f t="shared" si="4"/>
        <v>153201600001</v>
      </c>
      <c r="F132" s="9" t="str">
        <f t="shared" si="5"/>
        <v>1</v>
      </c>
      <c r="G132" s="1" t="s">
        <v>207</v>
      </c>
      <c r="H132" s="10">
        <v>121841</v>
      </c>
    </row>
    <row r="133" spans="1:8" x14ac:dyDescent="0.25">
      <c r="A133" s="1">
        <v>0</v>
      </c>
      <c r="B133" s="1">
        <v>15320</v>
      </c>
      <c r="C133" s="1" t="s">
        <v>255</v>
      </c>
      <c r="D133" s="1">
        <v>2020001</v>
      </c>
      <c r="E133" s="1" t="str">
        <f t="shared" si="4"/>
        <v>153202020001</v>
      </c>
      <c r="F133" s="9" t="str">
        <f t="shared" si="5"/>
        <v>2</v>
      </c>
      <c r="G133" s="1" t="s">
        <v>256</v>
      </c>
      <c r="H133" s="10">
        <v>37752</v>
      </c>
    </row>
    <row r="134" spans="1:8" x14ac:dyDescent="0.25">
      <c r="A134" s="1">
        <v>0</v>
      </c>
      <c r="B134" s="1">
        <v>15320</v>
      </c>
      <c r="C134" s="1" t="s">
        <v>255</v>
      </c>
      <c r="D134" s="1">
        <v>2060001</v>
      </c>
      <c r="E134" s="1" t="str">
        <f t="shared" si="4"/>
        <v>153202060001</v>
      </c>
      <c r="F134" s="9" t="str">
        <f t="shared" si="5"/>
        <v>2</v>
      </c>
      <c r="G134" s="1" t="s">
        <v>210</v>
      </c>
      <c r="H134" s="10">
        <v>300</v>
      </c>
    </row>
    <row r="135" spans="1:8" x14ac:dyDescent="0.25">
      <c r="A135" s="1">
        <v>0</v>
      </c>
      <c r="B135" s="1">
        <v>15320</v>
      </c>
      <c r="C135" s="1" t="s">
        <v>255</v>
      </c>
      <c r="D135" s="1">
        <v>2100001</v>
      </c>
      <c r="E135" s="1" t="str">
        <f t="shared" si="4"/>
        <v>153202100001</v>
      </c>
      <c r="F135" s="9" t="str">
        <f t="shared" si="5"/>
        <v>2</v>
      </c>
      <c r="G135" s="1" t="s">
        <v>257</v>
      </c>
      <c r="H135" s="10">
        <v>60000</v>
      </c>
    </row>
    <row r="136" spans="1:8" x14ac:dyDescent="0.25">
      <c r="A136" s="1">
        <v>0</v>
      </c>
      <c r="B136" s="1">
        <v>15320</v>
      </c>
      <c r="C136" s="1" t="s">
        <v>255</v>
      </c>
      <c r="D136" s="1">
        <v>2100004</v>
      </c>
      <c r="E136" s="1" t="str">
        <f t="shared" si="4"/>
        <v>153202100004</v>
      </c>
      <c r="F136" s="9" t="str">
        <f t="shared" si="5"/>
        <v>2</v>
      </c>
      <c r="G136" s="1" t="s">
        <v>258</v>
      </c>
      <c r="H136" s="10">
        <v>1500</v>
      </c>
    </row>
    <row r="137" spans="1:8" x14ac:dyDescent="0.25">
      <c r="A137" s="1">
        <v>0</v>
      </c>
      <c r="B137" s="1">
        <v>15320</v>
      </c>
      <c r="C137" s="1" t="s">
        <v>255</v>
      </c>
      <c r="D137" s="1">
        <v>2120000</v>
      </c>
      <c r="E137" s="1" t="str">
        <f t="shared" si="4"/>
        <v>153202120000</v>
      </c>
      <c r="F137" s="9" t="str">
        <f t="shared" si="5"/>
        <v>2</v>
      </c>
      <c r="G137" s="1" t="s">
        <v>211</v>
      </c>
      <c r="H137" s="10">
        <v>3000</v>
      </c>
    </row>
    <row r="138" spans="1:8" x14ac:dyDescent="0.25">
      <c r="A138" s="1">
        <v>0</v>
      </c>
      <c r="B138" s="1">
        <v>15320</v>
      </c>
      <c r="C138" s="1" t="s">
        <v>255</v>
      </c>
      <c r="D138" s="1">
        <v>2130001</v>
      </c>
      <c r="E138" s="1" t="str">
        <f t="shared" si="4"/>
        <v>153202130001</v>
      </c>
      <c r="F138" s="9" t="str">
        <f t="shared" si="5"/>
        <v>2</v>
      </c>
      <c r="G138" s="1" t="s">
        <v>212</v>
      </c>
      <c r="H138" s="10">
        <v>4000</v>
      </c>
    </row>
    <row r="139" spans="1:8" x14ac:dyDescent="0.25">
      <c r="A139" s="1">
        <v>0</v>
      </c>
      <c r="B139" s="1">
        <v>15320</v>
      </c>
      <c r="C139" s="1" t="s">
        <v>255</v>
      </c>
      <c r="D139" s="1">
        <v>2140001</v>
      </c>
      <c r="E139" s="1" t="str">
        <f t="shared" si="4"/>
        <v>153202140001</v>
      </c>
      <c r="F139" s="9" t="str">
        <f t="shared" si="5"/>
        <v>2</v>
      </c>
      <c r="G139" s="1" t="s">
        <v>213</v>
      </c>
      <c r="H139" s="10">
        <v>12000</v>
      </c>
    </row>
    <row r="140" spans="1:8" x14ac:dyDescent="0.25">
      <c r="A140" s="1">
        <v>0</v>
      </c>
      <c r="B140" s="1">
        <v>15320</v>
      </c>
      <c r="C140" s="1" t="s">
        <v>255</v>
      </c>
      <c r="D140" s="1">
        <v>2150001</v>
      </c>
      <c r="E140" s="1" t="str">
        <f t="shared" si="4"/>
        <v>153202150001</v>
      </c>
      <c r="F140" s="9" t="str">
        <f t="shared" si="5"/>
        <v>2</v>
      </c>
      <c r="G140" s="1" t="s">
        <v>214</v>
      </c>
      <c r="H140" s="10">
        <v>1000</v>
      </c>
    </row>
    <row r="141" spans="1:8" x14ac:dyDescent="0.25">
      <c r="A141" s="1">
        <v>0</v>
      </c>
      <c r="B141" s="1">
        <v>15320</v>
      </c>
      <c r="C141" s="1" t="s">
        <v>255</v>
      </c>
      <c r="D141" s="1">
        <v>2160001</v>
      </c>
      <c r="E141" s="1" t="str">
        <f t="shared" si="4"/>
        <v>153202160001</v>
      </c>
      <c r="F141" s="9" t="str">
        <f t="shared" si="5"/>
        <v>2</v>
      </c>
      <c r="G141" s="1" t="s">
        <v>215</v>
      </c>
      <c r="H141" s="10">
        <v>500</v>
      </c>
    </row>
    <row r="142" spans="1:8" x14ac:dyDescent="0.25">
      <c r="A142" s="1">
        <v>0</v>
      </c>
      <c r="B142" s="1">
        <v>15320</v>
      </c>
      <c r="C142" s="1" t="s">
        <v>259</v>
      </c>
      <c r="D142" s="1">
        <v>2160002</v>
      </c>
      <c r="E142" s="1" t="str">
        <f t="shared" si="4"/>
        <v>153202160002</v>
      </c>
      <c r="F142" s="9" t="str">
        <f t="shared" si="5"/>
        <v>2</v>
      </c>
      <c r="G142" s="1" t="s">
        <v>217</v>
      </c>
      <c r="H142" s="10">
        <v>100</v>
      </c>
    </row>
    <row r="143" spans="1:8" x14ac:dyDescent="0.25">
      <c r="A143" s="1">
        <v>0</v>
      </c>
      <c r="B143" s="1">
        <v>15320</v>
      </c>
      <c r="C143" s="1" t="s">
        <v>255</v>
      </c>
      <c r="D143" s="1">
        <v>2200001</v>
      </c>
      <c r="E143" s="1" t="str">
        <f t="shared" si="4"/>
        <v>153202200001</v>
      </c>
      <c r="F143" s="9" t="str">
        <f t="shared" si="5"/>
        <v>2</v>
      </c>
      <c r="G143" s="1" t="s">
        <v>218</v>
      </c>
      <c r="H143" s="10">
        <v>500</v>
      </c>
    </row>
    <row r="144" spans="1:8" x14ac:dyDescent="0.25">
      <c r="A144" s="1">
        <v>0</v>
      </c>
      <c r="B144" s="1">
        <v>15320</v>
      </c>
      <c r="C144" s="1" t="s">
        <v>255</v>
      </c>
      <c r="D144" s="1">
        <v>2200010</v>
      </c>
      <c r="E144" s="1" t="str">
        <f t="shared" si="4"/>
        <v>153202200010</v>
      </c>
      <c r="F144" s="9" t="str">
        <f t="shared" si="5"/>
        <v>2</v>
      </c>
      <c r="G144" s="1" t="s">
        <v>219</v>
      </c>
      <c r="H144" s="10">
        <v>400</v>
      </c>
    </row>
    <row r="145" spans="1:8" x14ac:dyDescent="0.25">
      <c r="A145" s="1">
        <v>0</v>
      </c>
      <c r="B145" s="1">
        <v>15320</v>
      </c>
      <c r="C145" s="1" t="s">
        <v>255</v>
      </c>
      <c r="D145" s="1">
        <v>2210001</v>
      </c>
      <c r="E145" s="1" t="str">
        <f t="shared" si="4"/>
        <v>153202210001</v>
      </c>
      <c r="F145" s="9" t="str">
        <f t="shared" si="5"/>
        <v>2</v>
      </c>
      <c r="G145" s="1" t="s">
        <v>220</v>
      </c>
      <c r="H145" s="10">
        <v>12000</v>
      </c>
    </row>
    <row r="146" spans="1:8" x14ac:dyDescent="0.25">
      <c r="A146" s="1">
        <v>0</v>
      </c>
      <c r="B146" s="1">
        <v>15320</v>
      </c>
      <c r="C146" s="1" t="s">
        <v>255</v>
      </c>
      <c r="D146" s="1">
        <v>2210101</v>
      </c>
      <c r="E146" s="1" t="str">
        <f t="shared" si="4"/>
        <v>153202210101</v>
      </c>
      <c r="F146" s="9" t="str">
        <f t="shared" si="5"/>
        <v>2</v>
      </c>
      <c r="G146" s="1" t="s">
        <v>221</v>
      </c>
      <c r="H146" s="10">
        <v>2000</v>
      </c>
    </row>
    <row r="147" spans="1:8" x14ac:dyDescent="0.25">
      <c r="A147" s="1">
        <v>0</v>
      </c>
      <c r="B147" s="1">
        <v>15320</v>
      </c>
      <c r="C147" s="1" t="s">
        <v>255</v>
      </c>
      <c r="D147" s="1">
        <v>2210102</v>
      </c>
      <c r="E147" s="1" t="str">
        <f t="shared" si="4"/>
        <v>153202210102</v>
      </c>
      <c r="F147" s="9" t="str">
        <f t="shared" si="5"/>
        <v>2</v>
      </c>
      <c r="G147" s="1" t="s">
        <v>260</v>
      </c>
      <c r="H147" s="10">
        <v>3000</v>
      </c>
    </row>
    <row r="148" spans="1:8" x14ac:dyDescent="0.25">
      <c r="A148" s="1">
        <v>0</v>
      </c>
      <c r="B148" s="1">
        <v>15320</v>
      </c>
      <c r="C148" s="1" t="s">
        <v>255</v>
      </c>
      <c r="D148" s="1">
        <v>2210301</v>
      </c>
      <c r="E148" s="1" t="str">
        <f t="shared" si="4"/>
        <v>153202210301</v>
      </c>
      <c r="F148" s="9" t="str">
        <f t="shared" si="5"/>
        <v>2</v>
      </c>
      <c r="G148" s="1" t="s">
        <v>222</v>
      </c>
      <c r="H148" s="10">
        <v>20000</v>
      </c>
    </row>
    <row r="149" spans="1:8" x14ac:dyDescent="0.25">
      <c r="A149" s="1">
        <v>0</v>
      </c>
      <c r="B149" s="1">
        <v>15320</v>
      </c>
      <c r="C149" s="1" t="s">
        <v>255</v>
      </c>
      <c r="D149" s="1">
        <v>2210401</v>
      </c>
      <c r="E149" s="1" t="str">
        <f t="shared" si="4"/>
        <v>153202210401</v>
      </c>
      <c r="F149" s="9" t="str">
        <f t="shared" si="5"/>
        <v>2</v>
      </c>
      <c r="G149" s="1" t="s">
        <v>223</v>
      </c>
      <c r="H149" s="10">
        <v>4000</v>
      </c>
    </row>
    <row r="150" spans="1:8" x14ac:dyDescent="0.25">
      <c r="A150" s="1">
        <v>0</v>
      </c>
      <c r="B150" s="1">
        <v>15320</v>
      </c>
      <c r="C150" s="1" t="s">
        <v>255</v>
      </c>
      <c r="D150" s="1">
        <v>2211101</v>
      </c>
      <c r="E150" s="1" t="str">
        <f t="shared" si="4"/>
        <v>153202211101</v>
      </c>
      <c r="F150" s="9" t="str">
        <f t="shared" si="5"/>
        <v>2</v>
      </c>
      <c r="G150" s="1" t="s">
        <v>261</v>
      </c>
      <c r="H150" s="10">
        <v>1500</v>
      </c>
    </row>
    <row r="151" spans="1:8" x14ac:dyDescent="0.25">
      <c r="A151" s="1">
        <v>0</v>
      </c>
      <c r="B151" s="1">
        <v>15320</v>
      </c>
      <c r="C151" s="1" t="s">
        <v>255</v>
      </c>
      <c r="D151" s="1">
        <v>2219901</v>
      </c>
      <c r="E151" s="1" t="str">
        <f t="shared" si="4"/>
        <v>153202219901</v>
      </c>
      <c r="F151" s="9" t="str">
        <f t="shared" si="5"/>
        <v>2</v>
      </c>
      <c r="G151" s="1" t="s">
        <v>224</v>
      </c>
      <c r="H151" s="10">
        <v>3000</v>
      </c>
    </row>
    <row r="152" spans="1:8" x14ac:dyDescent="0.25">
      <c r="A152" s="1">
        <v>0</v>
      </c>
      <c r="B152" s="1">
        <v>15320</v>
      </c>
      <c r="C152" s="1" t="s">
        <v>255</v>
      </c>
      <c r="D152" s="1">
        <v>2219905</v>
      </c>
      <c r="E152" s="1" t="str">
        <f t="shared" si="4"/>
        <v>153202219905</v>
      </c>
      <c r="F152" s="9" t="str">
        <f t="shared" si="5"/>
        <v>2</v>
      </c>
      <c r="G152" s="1" t="s">
        <v>225</v>
      </c>
      <c r="H152" s="10">
        <v>2000</v>
      </c>
    </row>
    <row r="153" spans="1:8" x14ac:dyDescent="0.25">
      <c r="A153" s="1">
        <v>0</v>
      </c>
      <c r="B153" s="1">
        <v>15320</v>
      </c>
      <c r="C153" s="1" t="s">
        <v>255</v>
      </c>
      <c r="D153" s="1">
        <v>2220001</v>
      </c>
      <c r="E153" s="1" t="str">
        <f t="shared" si="4"/>
        <v>153202220001</v>
      </c>
      <c r="F153" s="9" t="str">
        <f t="shared" si="5"/>
        <v>2</v>
      </c>
      <c r="G153" s="1" t="s">
        <v>226</v>
      </c>
      <c r="H153" s="10">
        <v>2500</v>
      </c>
    </row>
    <row r="154" spans="1:8" x14ac:dyDescent="0.25">
      <c r="A154" s="1">
        <v>0</v>
      </c>
      <c r="B154" s="1">
        <v>15320</v>
      </c>
      <c r="C154" s="1" t="s">
        <v>255</v>
      </c>
      <c r="D154" s="1">
        <v>2240001</v>
      </c>
      <c r="E154" s="1" t="str">
        <f t="shared" si="4"/>
        <v>153202240001</v>
      </c>
      <c r="F154" s="9" t="str">
        <f t="shared" si="5"/>
        <v>2</v>
      </c>
      <c r="G154" s="1" t="s">
        <v>227</v>
      </c>
      <c r="H154" s="10">
        <v>8000</v>
      </c>
    </row>
    <row r="155" spans="1:8" x14ac:dyDescent="0.25">
      <c r="A155" s="1">
        <v>0</v>
      </c>
      <c r="B155" s="1">
        <v>15320</v>
      </c>
      <c r="C155" s="1" t="s">
        <v>255</v>
      </c>
      <c r="D155" s="1">
        <v>2269900</v>
      </c>
      <c r="E155" s="1" t="str">
        <f t="shared" si="4"/>
        <v>153202269900</v>
      </c>
      <c r="F155" s="9" t="str">
        <f t="shared" si="5"/>
        <v>2</v>
      </c>
      <c r="G155" s="1" t="s">
        <v>262</v>
      </c>
      <c r="H155" s="10">
        <v>1500</v>
      </c>
    </row>
    <row r="156" spans="1:8" x14ac:dyDescent="0.25">
      <c r="A156" s="1">
        <v>0</v>
      </c>
      <c r="B156" s="1">
        <v>15320</v>
      </c>
      <c r="C156" s="1" t="s">
        <v>255</v>
      </c>
      <c r="D156" s="1">
        <v>2270600</v>
      </c>
      <c r="E156" s="1" t="str">
        <f t="shared" si="4"/>
        <v>153202270600</v>
      </c>
      <c r="F156" s="9" t="str">
        <f t="shared" si="5"/>
        <v>2</v>
      </c>
      <c r="G156" s="1" t="s">
        <v>245</v>
      </c>
      <c r="H156" s="10">
        <v>15000</v>
      </c>
    </row>
    <row r="157" spans="1:8" x14ac:dyDescent="0.25">
      <c r="A157" s="1">
        <v>0</v>
      </c>
      <c r="B157" s="1">
        <v>15320</v>
      </c>
      <c r="C157" s="1" t="s">
        <v>255</v>
      </c>
      <c r="D157" s="1">
        <v>2279900</v>
      </c>
      <c r="E157" s="1" t="str">
        <f t="shared" si="4"/>
        <v>153202279900</v>
      </c>
      <c r="F157" s="9" t="str">
        <f t="shared" si="5"/>
        <v>2</v>
      </c>
      <c r="G157" s="1" t="s">
        <v>229</v>
      </c>
      <c r="H157" s="10">
        <v>2500</v>
      </c>
    </row>
    <row r="158" spans="1:8" x14ac:dyDescent="0.25">
      <c r="A158" s="1">
        <v>0</v>
      </c>
      <c r="B158" s="1">
        <v>15320</v>
      </c>
      <c r="C158" s="1" t="s">
        <v>255</v>
      </c>
      <c r="D158" s="1">
        <v>2279940</v>
      </c>
      <c r="E158" s="1" t="str">
        <f t="shared" si="4"/>
        <v>153202279940</v>
      </c>
      <c r="F158" s="9" t="str">
        <f t="shared" si="5"/>
        <v>2</v>
      </c>
      <c r="G158" s="1" t="s">
        <v>230</v>
      </c>
      <c r="H158" s="10">
        <v>2500</v>
      </c>
    </row>
    <row r="159" spans="1:8" x14ac:dyDescent="0.25">
      <c r="A159" s="1">
        <v>0</v>
      </c>
      <c r="B159" s="1">
        <v>15320</v>
      </c>
      <c r="C159" s="1" t="s">
        <v>255</v>
      </c>
      <c r="D159" s="1">
        <v>2302000</v>
      </c>
      <c r="E159" s="1" t="str">
        <f t="shared" si="4"/>
        <v>153202302000</v>
      </c>
      <c r="F159" s="9" t="str">
        <f t="shared" si="5"/>
        <v>2</v>
      </c>
      <c r="G159" s="1" t="s">
        <v>232</v>
      </c>
      <c r="H159" s="10">
        <v>50</v>
      </c>
    </row>
    <row r="160" spans="1:8" x14ac:dyDescent="0.25">
      <c r="A160" s="1">
        <v>0</v>
      </c>
      <c r="B160" s="1">
        <v>15320</v>
      </c>
      <c r="C160" s="1" t="s">
        <v>255</v>
      </c>
      <c r="D160" s="1">
        <v>2312000</v>
      </c>
      <c r="E160" s="1" t="str">
        <f t="shared" si="4"/>
        <v>153202312000</v>
      </c>
      <c r="F160" s="9" t="str">
        <f t="shared" si="5"/>
        <v>2</v>
      </c>
      <c r="G160" s="1" t="s">
        <v>233</v>
      </c>
      <c r="H160" s="10">
        <v>50</v>
      </c>
    </row>
    <row r="161" spans="1:8" x14ac:dyDescent="0.25">
      <c r="A161" s="1">
        <v>0</v>
      </c>
      <c r="B161" s="1">
        <v>15320</v>
      </c>
      <c r="C161" s="1" t="s">
        <v>255</v>
      </c>
      <c r="D161" s="1">
        <v>6090000</v>
      </c>
      <c r="E161" s="1" t="str">
        <f t="shared" si="4"/>
        <v>153206090000</v>
      </c>
      <c r="F161" s="9" t="str">
        <f t="shared" si="5"/>
        <v>6</v>
      </c>
      <c r="G161" s="1" t="s">
        <v>263</v>
      </c>
      <c r="H161" s="10">
        <v>170000</v>
      </c>
    </row>
    <row r="162" spans="1:8" x14ac:dyDescent="0.25">
      <c r="A162" s="1">
        <v>0</v>
      </c>
      <c r="B162" s="1">
        <v>15320</v>
      </c>
      <c r="C162" s="1" t="s">
        <v>255</v>
      </c>
      <c r="D162" s="1">
        <v>6190049</v>
      </c>
      <c r="E162" s="1" t="str">
        <f t="shared" si="4"/>
        <v>153206190049</v>
      </c>
      <c r="F162" s="9" t="str">
        <f t="shared" si="5"/>
        <v>6</v>
      </c>
      <c r="G162" s="1" t="s">
        <v>264</v>
      </c>
      <c r="H162" s="10">
        <v>315000</v>
      </c>
    </row>
    <row r="163" spans="1:8" x14ac:dyDescent="0.25">
      <c r="A163" s="1">
        <v>0</v>
      </c>
      <c r="B163" s="1">
        <v>15320</v>
      </c>
      <c r="C163" s="1" t="s">
        <v>255</v>
      </c>
      <c r="D163" s="1">
        <v>6190050</v>
      </c>
      <c r="E163" s="1" t="str">
        <f t="shared" si="4"/>
        <v>153206190050</v>
      </c>
      <c r="F163" s="9" t="str">
        <f t="shared" si="5"/>
        <v>6</v>
      </c>
      <c r="G163" s="1" t="s">
        <v>265</v>
      </c>
      <c r="H163" s="10">
        <v>7000</v>
      </c>
    </row>
    <row r="164" spans="1:8" x14ac:dyDescent="0.25">
      <c r="A164" s="1">
        <v>0</v>
      </c>
      <c r="B164" s="1">
        <v>15320</v>
      </c>
      <c r="C164" s="1" t="s">
        <v>255</v>
      </c>
      <c r="D164" s="1">
        <v>6190012</v>
      </c>
      <c r="E164" s="1" t="str">
        <f t="shared" si="4"/>
        <v>153206190012</v>
      </c>
      <c r="F164" s="9" t="str">
        <f t="shared" si="5"/>
        <v>6</v>
      </c>
      <c r="G164" s="1" t="s">
        <v>266</v>
      </c>
      <c r="H164" s="10">
        <v>150000</v>
      </c>
    </row>
    <row r="165" spans="1:8" x14ac:dyDescent="0.25">
      <c r="A165" s="1">
        <v>0</v>
      </c>
      <c r="B165" s="1">
        <v>15320</v>
      </c>
      <c r="C165" s="1" t="s">
        <v>255</v>
      </c>
      <c r="D165" s="1">
        <v>6190039</v>
      </c>
      <c r="E165" s="1" t="str">
        <f t="shared" si="4"/>
        <v>153206190039</v>
      </c>
      <c r="F165" s="9" t="str">
        <f t="shared" si="5"/>
        <v>6</v>
      </c>
      <c r="G165" s="1" t="s">
        <v>267</v>
      </c>
      <c r="H165" s="10">
        <v>5000</v>
      </c>
    </row>
    <row r="166" spans="1:8" x14ac:dyDescent="0.25">
      <c r="A166" s="1">
        <v>0</v>
      </c>
      <c r="B166" s="1">
        <v>15320</v>
      </c>
      <c r="C166" s="1" t="s">
        <v>255</v>
      </c>
      <c r="D166" s="1">
        <v>6230000</v>
      </c>
      <c r="E166" s="1" t="str">
        <f t="shared" si="4"/>
        <v>153206230000</v>
      </c>
      <c r="F166" s="9" t="str">
        <f t="shared" si="5"/>
        <v>6</v>
      </c>
      <c r="G166" s="1" t="s">
        <v>268</v>
      </c>
      <c r="H166" s="10">
        <v>5000</v>
      </c>
    </row>
    <row r="167" spans="1:8" x14ac:dyDescent="0.25">
      <c r="A167" s="1">
        <v>0</v>
      </c>
      <c r="B167" s="1">
        <v>15320</v>
      </c>
      <c r="C167" s="1" t="s">
        <v>255</v>
      </c>
      <c r="D167" s="1">
        <v>6230002</v>
      </c>
      <c r="E167" s="1" t="str">
        <f t="shared" si="4"/>
        <v>153206230002</v>
      </c>
      <c r="F167" s="9" t="str">
        <f t="shared" si="5"/>
        <v>6</v>
      </c>
      <c r="G167" s="1" t="s">
        <v>269</v>
      </c>
      <c r="H167" s="10">
        <v>15000</v>
      </c>
    </row>
    <row r="168" spans="1:8" x14ac:dyDescent="0.25">
      <c r="A168" s="1">
        <v>0</v>
      </c>
      <c r="B168" s="1">
        <v>15320</v>
      </c>
      <c r="C168" s="1" t="s">
        <v>255</v>
      </c>
      <c r="D168" s="1">
        <v>6250000</v>
      </c>
      <c r="E168" s="1" t="str">
        <f t="shared" si="4"/>
        <v>153206250000</v>
      </c>
      <c r="F168" s="9" t="str">
        <f t="shared" si="5"/>
        <v>6</v>
      </c>
      <c r="G168" s="1" t="s">
        <v>270</v>
      </c>
      <c r="H168" s="10">
        <v>10000</v>
      </c>
    </row>
    <row r="169" spans="1:8" x14ac:dyDescent="0.25">
      <c r="A169" s="1">
        <v>0</v>
      </c>
      <c r="B169" s="1">
        <v>15320</v>
      </c>
      <c r="C169" s="1" t="s">
        <v>255</v>
      </c>
      <c r="D169" s="1">
        <v>6330001</v>
      </c>
      <c r="E169" s="1" t="str">
        <f t="shared" si="4"/>
        <v>153206330001</v>
      </c>
      <c r="F169" s="9" t="str">
        <f t="shared" si="5"/>
        <v>6</v>
      </c>
      <c r="G169" s="1" t="s">
        <v>271</v>
      </c>
      <c r="H169" s="10">
        <v>20000</v>
      </c>
    </row>
    <row r="170" spans="1:8" x14ac:dyDescent="0.25">
      <c r="A170" s="1">
        <v>0</v>
      </c>
      <c r="B170" s="1">
        <v>15320</v>
      </c>
      <c r="C170" s="1" t="s">
        <v>255</v>
      </c>
      <c r="D170" s="1">
        <v>6340000</v>
      </c>
      <c r="E170" s="1" t="str">
        <f t="shared" si="4"/>
        <v>153206340000</v>
      </c>
      <c r="F170" s="9" t="str">
        <f t="shared" si="5"/>
        <v>6</v>
      </c>
      <c r="G170" s="1" t="s">
        <v>272</v>
      </c>
      <c r="H170" s="10">
        <v>1000</v>
      </c>
    </row>
    <row r="171" spans="1:8" x14ac:dyDescent="0.25">
      <c r="A171" s="1">
        <v>0</v>
      </c>
      <c r="B171" s="1">
        <v>15320</v>
      </c>
      <c r="C171" s="1" t="s">
        <v>255</v>
      </c>
      <c r="D171" s="1">
        <v>6360000</v>
      </c>
      <c r="E171" s="1" t="str">
        <f t="shared" si="4"/>
        <v>153206360000</v>
      </c>
      <c r="F171" s="9" t="str">
        <f t="shared" si="5"/>
        <v>6</v>
      </c>
      <c r="G171" s="1" t="s">
        <v>237</v>
      </c>
      <c r="H171" s="10">
        <v>100</v>
      </c>
    </row>
    <row r="172" spans="1:8" x14ac:dyDescent="0.25">
      <c r="A172" s="1">
        <v>0</v>
      </c>
      <c r="B172" s="1">
        <v>16000</v>
      </c>
      <c r="C172" s="1" t="s">
        <v>273</v>
      </c>
      <c r="D172" s="1">
        <v>2250001</v>
      </c>
      <c r="E172" s="1" t="str">
        <f t="shared" si="4"/>
        <v>160002250001</v>
      </c>
      <c r="F172" s="9" t="str">
        <f t="shared" si="5"/>
        <v>2</v>
      </c>
      <c r="G172" s="1" t="s">
        <v>274</v>
      </c>
      <c r="H172" s="10">
        <v>21000</v>
      </c>
    </row>
    <row r="173" spans="1:8" x14ac:dyDescent="0.25">
      <c r="A173" s="1">
        <v>0</v>
      </c>
      <c r="B173" s="1">
        <v>16000</v>
      </c>
      <c r="C173" s="1" t="s">
        <v>273</v>
      </c>
      <c r="D173" s="1">
        <v>2279900</v>
      </c>
      <c r="E173" s="1" t="str">
        <f t="shared" si="4"/>
        <v>160002279900</v>
      </c>
      <c r="F173" s="9" t="str">
        <f t="shared" si="5"/>
        <v>2</v>
      </c>
      <c r="G173" s="1" t="s">
        <v>275</v>
      </c>
      <c r="H173" s="10">
        <v>429400</v>
      </c>
    </row>
    <row r="174" spans="1:8" x14ac:dyDescent="0.25">
      <c r="A174" s="1">
        <v>0</v>
      </c>
      <c r="B174" s="1">
        <v>16000</v>
      </c>
      <c r="C174" s="1" t="s">
        <v>273</v>
      </c>
      <c r="D174" s="1">
        <v>6500004</v>
      </c>
      <c r="E174" s="1" t="str">
        <f t="shared" si="4"/>
        <v>160006500004</v>
      </c>
      <c r="F174" s="9" t="str">
        <f t="shared" si="5"/>
        <v>6</v>
      </c>
      <c r="G174" s="1" t="s">
        <v>276</v>
      </c>
      <c r="H174" s="10">
        <v>500000</v>
      </c>
    </row>
    <row r="175" spans="1:8" x14ac:dyDescent="0.25">
      <c r="A175" s="1">
        <v>0</v>
      </c>
      <c r="B175" s="1">
        <v>16100</v>
      </c>
      <c r="C175" s="1" t="s">
        <v>277</v>
      </c>
      <c r="D175" s="1">
        <v>2279900</v>
      </c>
      <c r="E175" s="1" t="str">
        <f t="shared" si="4"/>
        <v>161002279900</v>
      </c>
      <c r="F175" s="9" t="str">
        <f t="shared" si="5"/>
        <v>2</v>
      </c>
      <c r="G175" s="1" t="s">
        <v>278</v>
      </c>
      <c r="H175" s="10">
        <v>27442.32</v>
      </c>
    </row>
    <row r="176" spans="1:8" x14ac:dyDescent="0.25">
      <c r="A176" s="1">
        <v>0</v>
      </c>
      <c r="B176" s="1">
        <v>16200</v>
      </c>
      <c r="C176" s="1" t="s">
        <v>279</v>
      </c>
      <c r="D176" s="1">
        <v>2210001</v>
      </c>
      <c r="E176" s="1" t="str">
        <f t="shared" si="4"/>
        <v>162002210001</v>
      </c>
      <c r="F176" s="9" t="str">
        <f t="shared" si="5"/>
        <v>2</v>
      </c>
      <c r="G176" s="1" t="s">
        <v>220</v>
      </c>
      <c r="H176" s="10">
        <v>2000</v>
      </c>
    </row>
    <row r="177" spans="1:8" x14ac:dyDescent="0.25">
      <c r="A177" s="1">
        <v>0</v>
      </c>
      <c r="B177" s="1">
        <v>16200</v>
      </c>
      <c r="C177" s="1" t="s">
        <v>279</v>
      </c>
      <c r="D177" s="1">
        <v>2210101</v>
      </c>
      <c r="E177" s="1" t="str">
        <f t="shared" si="4"/>
        <v>162002210101</v>
      </c>
      <c r="F177" s="9" t="str">
        <f t="shared" si="5"/>
        <v>2</v>
      </c>
      <c r="G177" s="1" t="s">
        <v>221</v>
      </c>
      <c r="H177" s="10">
        <v>100</v>
      </c>
    </row>
    <row r="178" spans="1:8" x14ac:dyDescent="0.25">
      <c r="A178" s="1">
        <v>0</v>
      </c>
      <c r="B178" s="1">
        <v>16200</v>
      </c>
      <c r="C178" s="1" t="s">
        <v>279</v>
      </c>
      <c r="D178" s="1">
        <v>2279900</v>
      </c>
      <c r="E178" s="1" t="str">
        <f t="shared" si="4"/>
        <v>162002279900</v>
      </c>
      <c r="F178" s="9" t="str">
        <f t="shared" si="5"/>
        <v>2</v>
      </c>
      <c r="G178" s="1" t="s">
        <v>280</v>
      </c>
      <c r="H178" s="10">
        <v>5000</v>
      </c>
    </row>
    <row r="179" spans="1:8" x14ac:dyDescent="0.25">
      <c r="A179" s="1">
        <v>0</v>
      </c>
      <c r="B179" s="1">
        <v>16200</v>
      </c>
      <c r="C179" s="1" t="s">
        <v>279</v>
      </c>
      <c r="D179" s="1">
        <v>2279901</v>
      </c>
      <c r="E179" s="1" t="str">
        <f t="shared" si="4"/>
        <v>162002279901</v>
      </c>
      <c r="F179" s="9" t="str">
        <f t="shared" si="5"/>
        <v>2</v>
      </c>
      <c r="G179" s="1" t="s">
        <v>281</v>
      </c>
      <c r="H179" s="10">
        <v>75500</v>
      </c>
    </row>
    <row r="180" spans="1:8" x14ac:dyDescent="0.25">
      <c r="A180" s="1">
        <v>0</v>
      </c>
      <c r="B180" s="1">
        <v>16200</v>
      </c>
      <c r="C180" s="1" t="s">
        <v>279</v>
      </c>
      <c r="D180" s="1">
        <v>2500101</v>
      </c>
      <c r="E180" s="1" t="str">
        <f t="shared" si="4"/>
        <v>162002500101</v>
      </c>
      <c r="F180" s="9" t="str">
        <f t="shared" si="5"/>
        <v>2</v>
      </c>
      <c r="G180" s="1" t="s">
        <v>282</v>
      </c>
      <c r="H180" s="10">
        <f>488200+509614</f>
        <v>997814</v>
      </c>
    </row>
    <row r="181" spans="1:8" x14ac:dyDescent="0.25">
      <c r="A181" s="1">
        <v>0</v>
      </c>
      <c r="B181" s="1">
        <v>16200</v>
      </c>
      <c r="C181" s="1" t="s">
        <v>279</v>
      </c>
      <c r="D181" s="1">
        <v>2500301</v>
      </c>
      <c r="E181" s="1" t="str">
        <f t="shared" si="4"/>
        <v>162002500301</v>
      </c>
      <c r="F181" s="9" t="str">
        <f t="shared" si="5"/>
        <v>2</v>
      </c>
      <c r="G181" s="1" t="s">
        <v>283</v>
      </c>
      <c r="H181" s="10">
        <f>225000+53870</f>
        <v>278870</v>
      </c>
    </row>
    <row r="182" spans="1:8" x14ac:dyDescent="0.25">
      <c r="A182" s="1">
        <v>0</v>
      </c>
      <c r="B182" s="1">
        <v>16200</v>
      </c>
      <c r="C182" s="1" t="s">
        <v>279</v>
      </c>
      <c r="D182" s="1">
        <v>2600001</v>
      </c>
      <c r="E182" s="1" t="str">
        <f t="shared" si="4"/>
        <v>162002600001</v>
      </c>
      <c r="F182" s="9" t="str">
        <f t="shared" si="5"/>
        <v>2</v>
      </c>
      <c r="G182" s="1" t="s">
        <v>284</v>
      </c>
      <c r="H182" s="10">
        <f>19300+1000</f>
        <v>20300</v>
      </c>
    </row>
    <row r="183" spans="1:8" x14ac:dyDescent="0.25">
      <c r="A183" s="1">
        <v>0</v>
      </c>
      <c r="B183" s="1">
        <v>16200</v>
      </c>
      <c r="C183" s="1" t="s">
        <v>279</v>
      </c>
      <c r="D183" s="1">
        <v>4800055</v>
      </c>
      <c r="E183" s="1" t="str">
        <f t="shared" si="4"/>
        <v>162004800055</v>
      </c>
      <c r="F183" s="9" t="str">
        <f t="shared" si="5"/>
        <v>4</v>
      </c>
      <c r="G183" s="1" t="s">
        <v>285</v>
      </c>
      <c r="H183" s="10">
        <v>5000</v>
      </c>
    </row>
    <row r="184" spans="1:8" x14ac:dyDescent="0.25">
      <c r="A184" s="1">
        <v>0</v>
      </c>
      <c r="B184" s="1">
        <v>16300</v>
      </c>
      <c r="C184" s="1" t="s">
        <v>286</v>
      </c>
      <c r="D184" s="1">
        <v>1300001</v>
      </c>
      <c r="E184" s="1" t="str">
        <f t="shared" si="4"/>
        <v>163001300001</v>
      </c>
      <c r="F184" s="9" t="str">
        <f t="shared" si="5"/>
        <v>1</v>
      </c>
      <c r="G184" s="1" t="s">
        <v>193</v>
      </c>
      <c r="H184" s="10">
        <v>60020</v>
      </c>
    </row>
    <row r="185" spans="1:8" x14ac:dyDescent="0.25">
      <c r="A185" s="1">
        <v>0</v>
      </c>
      <c r="B185" s="1">
        <v>16300</v>
      </c>
      <c r="C185" s="1" t="s">
        <v>286</v>
      </c>
      <c r="D185" s="1">
        <v>1300002</v>
      </c>
      <c r="E185" s="1" t="str">
        <f t="shared" si="4"/>
        <v>163001300002</v>
      </c>
      <c r="F185" s="9" t="str">
        <f t="shared" si="5"/>
        <v>1</v>
      </c>
      <c r="G185" s="1" t="s">
        <v>194</v>
      </c>
      <c r="H185" s="10">
        <v>8572.7999999999993</v>
      </c>
    </row>
    <row r="186" spans="1:8" x14ac:dyDescent="0.25">
      <c r="A186" s="1">
        <v>0</v>
      </c>
      <c r="B186" s="1">
        <v>16300</v>
      </c>
      <c r="C186" s="1" t="s">
        <v>286</v>
      </c>
      <c r="D186" s="1">
        <v>1300101</v>
      </c>
      <c r="E186" s="1" t="str">
        <f t="shared" si="4"/>
        <v>163001300101</v>
      </c>
      <c r="F186" s="9" t="str">
        <f t="shared" si="5"/>
        <v>1</v>
      </c>
      <c r="G186" s="1" t="s">
        <v>195</v>
      </c>
      <c r="H186" s="10">
        <v>7000</v>
      </c>
    </row>
    <row r="187" spans="1:8" x14ac:dyDescent="0.25">
      <c r="A187" s="1">
        <v>0</v>
      </c>
      <c r="B187" s="1">
        <v>16300</v>
      </c>
      <c r="C187" s="1" t="s">
        <v>286</v>
      </c>
      <c r="D187" s="1">
        <v>1300201</v>
      </c>
      <c r="E187" s="1" t="str">
        <f t="shared" si="4"/>
        <v>163001300201</v>
      </c>
      <c r="F187" s="9" t="str">
        <f t="shared" si="5"/>
        <v>1</v>
      </c>
      <c r="G187" s="1" t="s">
        <v>196</v>
      </c>
      <c r="H187" s="10">
        <v>33389</v>
      </c>
    </row>
    <row r="188" spans="1:8" x14ac:dyDescent="0.25">
      <c r="A188" s="1">
        <v>0</v>
      </c>
      <c r="B188" s="1">
        <v>16300</v>
      </c>
      <c r="C188" s="1" t="s">
        <v>286</v>
      </c>
      <c r="D188" s="1">
        <v>1300202</v>
      </c>
      <c r="E188" s="1" t="str">
        <f t="shared" si="4"/>
        <v>163001300202</v>
      </c>
      <c r="F188" s="9" t="str">
        <f t="shared" si="5"/>
        <v>1</v>
      </c>
      <c r="G188" s="1" t="s">
        <v>197</v>
      </c>
      <c r="H188" s="10">
        <v>34961</v>
      </c>
    </row>
    <row r="189" spans="1:8" x14ac:dyDescent="0.25">
      <c r="A189" s="1">
        <v>0</v>
      </c>
      <c r="B189" s="1">
        <v>16300</v>
      </c>
      <c r="C189" s="1" t="s">
        <v>286</v>
      </c>
      <c r="D189" s="1">
        <v>1310001</v>
      </c>
      <c r="E189" s="1" t="str">
        <f t="shared" si="4"/>
        <v>163001310001</v>
      </c>
      <c r="F189" s="9" t="str">
        <f t="shared" si="5"/>
        <v>1</v>
      </c>
      <c r="G189" s="1" t="s">
        <v>198</v>
      </c>
      <c r="H189" s="10">
        <f>34297+1225.18+204.2</f>
        <v>35726.379999999997</v>
      </c>
    </row>
    <row r="190" spans="1:8" x14ac:dyDescent="0.25">
      <c r="A190" s="1">
        <v>0</v>
      </c>
      <c r="B190" s="1">
        <v>16300</v>
      </c>
      <c r="C190" s="1" t="s">
        <v>286</v>
      </c>
      <c r="D190" s="1">
        <v>1310002</v>
      </c>
      <c r="E190" s="1" t="str">
        <f t="shared" si="4"/>
        <v>163001310002</v>
      </c>
      <c r="F190" s="9" t="str">
        <f t="shared" si="5"/>
        <v>1</v>
      </c>
      <c r="G190" s="1" t="s">
        <v>199</v>
      </c>
      <c r="H190" s="10">
        <v>211.12</v>
      </c>
    </row>
    <row r="191" spans="1:8" x14ac:dyDescent="0.25">
      <c r="A191" s="1">
        <v>0</v>
      </c>
      <c r="B191" s="1">
        <v>16300</v>
      </c>
      <c r="C191" s="1" t="s">
        <v>286</v>
      </c>
      <c r="D191" s="1">
        <v>1310003</v>
      </c>
      <c r="E191" s="1" t="str">
        <f t="shared" si="4"/>
        <v>163001310003</v>
      </c>
      <c r="F191" s="9" t="str">
        <f t="shared" si="5"/>
        <v>1</v>
      </c>
      <c r="G191" s="1" t="s">
        <v>200</v>
      </c>
      <c r="H191" s="10">
        <f>19079+681.4+113.57</f>
        <v>19873.97</v>
      </c>
    </row>
    <row r="192" spans="1:8" x14ac:dyDescent="0.25">
      <c r="A192" s="1">
        <v>0</v>
      </c>
      <c r="B192" s="1">
        <v>16300</v>
      </c>
      <c r="C192" s="1" t="s">
        <v>286</v>
      </c>
      <c r="D192" s="1">
        <v>1310004</v>
      </c>
      <c r="E192" s="1" t="str">
        <f t="shared" si="4"/>
        <v>163001310004</v>
      </c>
      <c r="F192" s="9" t="str">
        <f t="shared" si="5"/>
        <v>1</v>
      </c>
      <c r="G192" s="1" t="s">
        <v>201</v>
      </c>
      <c r="H192" s="10">
        <f>18563+662.98+110.5</f>
        <v>19336.48</v>
      </c>
    </row>
    <row r="193" spans="1:8" x14ac:dyDescent="0.25">
      <c r="A193" s="1">
        <v>0</v>
      </c>
      <c r="B193" s="1">
        <v>16300</v>
      </c>
      <c r="C193" s="1" t="s">
        <v>286</v>
      </c>
      <c r="D193" s="1">
        <v>1310005</v>
      </c>
      <c r="E193" s="1" t="str">
        <f t="shared" si="4"/>
        <v>163001310005</v>
      </c>
      <c r="F193" s="9" t="str">
        <f t="shared" si="5"/>
        <v>1</v>
      </c>
      <c r="G193" s="1" t="s">
        <v>202</v>
      </c>
      <c r="H193" s="10">
        <v>10</v>
      </c>
    </row>
    <row r="194" spans="1:8" x14ac:dyDescent="0.25">
      <c r="A194" s="1">
        <v>0</v>
      </c>
      <c r="B194" s="1">
        <v>16300</v>
      </c>
      <c r="C194" s="1" t="s">
        <v>286</v>
      </c>
      <c r="D194" s="1">
        <v>1510002</v>
      </c>
      <c r="E194" s="1" t="str">
        <f t="shared" ref="E194:E257" si="6">CONCATENATE(B194,D194)</f>
        <v>163001510002</v>
      </c>
      <c r="F194" s="9" t="str">
        <f t="shared" ref="F194:F257" si="7">MID(D194,1,1)</f>
        <v>1</v>
      </c>
      <c r="G194" s="1" t="s">
        <v>206</v>
      </c>
      <c r="H194" s="10">
        <v>5200</v>
      </c>
    </row>
    <row r="195" spans="1:8" x14ac:dyDescent="0.25">
      <c r="A195" s="1">
        <v>0</v>
      </c>
      <c r="B195" s="1">
        <v>16300</v>
      </c>
      <c r="C195" s="1" t="s">
        <v>286</v>
      </c>
      <c r="D195" s="1">
        <v>1600001</v>
      </c>
      <c r="E195" s="1" t="str">
        <f t="shared" si="6"/>
        <v>163001600001</v>
      </c>
      <c r="F195" s="9" t="str">
        <f t="shared" si="7"/>
        <v>1</v>
      </c>
      <c r="G195" s="1" t="s">
        <v>207</v>
      </c>
      <c r="H195" s="10">
        <f>65979+1004.26</f>
        <v>66983.259999999995</v>
      </c>
    </row>
    <row r="196" spans="1:8" x14ac:dyDescent="0.25">
      <c r="A196" s="1">
        <v>0</v>
      </c>
      <c r="B196" s="1">
        <v>16300</v>
      </c>
      <c r="C196" s="1" t="s">
        <v>286</v>
      </c>
      <c r="D196" s="1">
        <v>2030001</v>
      </c>
      <c r="E196" s="1" t="str">
        <f t="shared" si="6"/>
        <v>163002030001</v>
      </c>
      <c r="F196" s="9" t="str">
        <f t="shared" si="7"/>
        <v>2</v>
      </c>
      <c r="G196" s="1" t="s">
        <v>287</v>
      </c>
      <c r="H196" s="10">
        <v>2500</v>
      </c>
    </row>
    <row r="197" spans="1:8" x14ac:dyDescent="0.25">
      <c r="A197" s="1">
        <v>0</v>
      </c>
      <c r="B197" s="1">
        <v>16300</v>
      </c>
      <c r="C197" s="1" t="s">
        <v>286</v>
      </c>
      <c r="D197" s="1">
        <v>2140001</v>
      </c>
      <c r="E197" s="1" t="str">
        <f t="shared" si="6"/>
        <v>163002140001</v>
      </c>
      <c r="F197" s="9" t="str">
        <f t="shared" si="7"/>
        <v>2</v>
      </c>
      <c r="G197" s="1" t="s">
        <v>213</v>
      </c>
      <c r="H197" s="10">
        <v>5000</v>
      </c>
    </row>
    <row r="198" spans="1:8" x14ac:dyDescent="0.25">
      <c r="A198" s="1">
        <v>0</v>
      </c>
      <c r="B198" s="1">
        <v>16300</v>
      </c>
      <c r="C198" s="1" t="s">
        <v>286</v>
      </c>
      <c r="D198" s="1">
        <v>2210301</v>
      </c>
      <c r="E198" s="1" t="str">
        <f t="shared" si="6"/>
        <v>163002210301</v>
      </c>
      <c r="F198" s="9" t="str">
        <f t="shared" si="7"/>
        <v>2</v>
      </c>
      <c r="G198" s="1" t="s">
        <v>222</v>
      </c>
      <c r="H198" s="10">
        <v>20000</v>
      </c>
    </row>
    <row r="199" spans="1:8" x14ac:dyDescent="0.25">
      <c r="A199" s="1">
        <v>0</v>
      </c>
      <c r="B199" s="1">
        <v>16300</v>
      </c>
      <c r="C199" s="1" t="s">
        <v>286</v>
      </c>
      <c r="D199" s="1">
        <v>2210401</v>
      </c>
      <c r="E199" s="1" t="str">
        <f t="shared" si="6"/>
        <v>163002210401</v>
      </c>
      <c r="F199" s="9" t="str">
        <f t="shared" si="7"/>
        <v>2</v>
      </c>
      <c r="G199" s="1" t="s">
        <v>223</v>
      </c>
      <c r="H199" s="10">
        <v>1200</v>
      </c>
    </row>
    <row r="200" spans="1:8" x14ac:dyDescent="0.25">
      <c r="A200" s="1">
        <v>0</v>
      </c>
      <c r="B200" s="1">
        <v>16300</v>
      </c>
      <c r="C200" s="1" t="s">
        <v>286</v>
      </c>
      <c r="D200" s="1">
        <v>2211101</v>
      </c>
      <c r="E200" s="1" t="str">
        <f t="shared" si="6"/>
        <v>163002211101</v>
      </c>
      <c r="F200" s="9" t="str">
        <f t="shared" si="7"/>
        <v>2</v>
      </c>
      <c r="G200" s="1" t="s">
        <v>261</v>
      </c>
      <c r="H200" s="10">
        <v>300</v>
      </c>
    </row>
    <row r="201" spans="1:8" x14ac:dyDescent="0.25">
      <c r="A201" s="1">
        <v>0</v>
      </c>
      <c r="B201" s="1">
        <v>16300</v>
      </c>
      <c r="C201" s="1" t="s">
        <v>286</v>
      </c>
      <c r="D201" s="1">
        <v>2219901</v>
      </c>
      <c r="E201" s="1" t="str">
        <f t="shared" si="6"/>
        <v>163002219901</v>
      </c>
      <c r="F201" s="9" t="str">
        <f t="shared" si="7"/>
        <v>2</v>
      </c>
      <c r="G201" s="1" t="s">
        <v>224</v>
      </c>
      <c r="H201" s="10">
        <v>8000</v>
      </c>
    </row>
    <row r="202" spans="1:8" x14ac:dyDescent="0.25">
      <c r="A202" s="1">
        <v>0</v>
      </c>
      <c r="B202" s="1">
        <v>16300</v>
      </c>
      <c r="C202" s="1" t="s">
        <v>286</v>
      </c>
      <c r="D202" s="1">
        <v>2219905</v>
      </c>
      <c r="E202" s="1" t="str">
        <f t="shared" si="6"/>
        <v>163002219905</v>
      </c>
      <c r="F202" s="9" t="str">
        <f t="shared" si="7"/>
        <v>2</v>
      </c>
      <c r="G202" s="1" t="s">
        <v>225</v>
      </c>
      <c r="H202" s="10">
        <v>100</v>
      </c>
    </row>
    <row r="203" spans="1:8" x14ac:dyDescent="0.25">
      <c r="A203" s="1">
        <v>0</v>
      </c>
      <c r="B203" s="1">
        <v>16300</v>
      </c>
      <c r="C203" s="1" t="s">
        <v>286</v>
      </c>
      <c r="D203" s="1">
        <v>2240001</v>
      </c>
      <c r="E203" s="1" t="str">
        <f t="shared" si="6"/>
        <v>163002240001</v>
      </c>
      <c r="F203" s="9" t="str">
        <f t="shared" si="7"/>
        <v>2</v>
      </c>
      <c r="G203" s="1" t="s">
        <v>227</v>
      </c>
      <c r="H203" s="10">
        <v>1200</v>
      </c>
    </row>
    <row r="204" spans="1:8" x14ac:dyDescent="0.25">
      <c r="A204" s="1">
        <v>0</v>
      </c>
      <c r="B204" s="1">
        <v>16300</v>
      </c>
      <c r="C204" s="1" t="s">
        <v>286</v>
      </c>
      <c r="D204" s="1">
        <v>2302000</v>
      </c>
      <c r="E204" s="1" t="str">
        <f t="shared" si="6"/>
        <v>163002302000</v>
      </c>
      <c r="F204" s="9" t="str">
        <f t="shared" si="7"/>
        <v>2</v>
      </c>
      <c r="G204" s="1" t="s">
        <v>232</v>
      </c>
      <c r="H204" s="10">
        <v>50</v>
      </c>
    </row>
    <row r="205" spans="1:8" x14ac:dyDescent="0.25">
      <c r="A205" s="1">
        <v>0</v>
      </c>
      <c r="B205" s="1">
        <v>16300</v>
      </c>
      <c r="C205" s="1" t="s">
        <v>286</v>
      </c>
      <c r="D205" s="1">
        <v>6230000</v>
      </c>
      <c r="E205" s="1" t="str">
        <f t="shared" si="6"/>
        <v>163006230000</v>
      </c>
      <c r="F205" s="9" t="str">
        <f t="shared" si="7"/>
        <v>6</v>
      </c>
      <c r="G205" s="1" t="s">
        <v>268</v>
      </c>
      <c r="H205" s="10">
        <v>3000</v>
      </c>
    </row>
    <row r="206" spans="1:8" x14ac:dyDescent="0.25">
      <c r="A206" s="1">
        <v>0</v>
      </c>
      <c r="B206" s="1">
        <v>16400</v>
      </c>
      <c r="C206" s="1" t="s">
        <v>288</v>
      </c>
      <c r="D206" s="1">
        <v>1300001</v>
      </c>
      <c r="E206" s="1" t="str">
        <f t="shared" si="6"/>
        <v>164001300001</v>
      </c>
      <c r="F206" s="9" t="str">
        <f t="shared" si="7"/>
        <v>1</v>
      </c>
      <c r="G206" s="1" t="s">
        <v>193</v>
      </c>
      <c r="H206" s="10">
        <v>17749</v>
      </c>
    </row>
    <row r="207" spans="1:8" x14ac:dyDescent="0.25">
      <c r="A207" s="1">
        <v>0</v>
      </c>
      <c r="B207" s="1">
        <v>16400</v>
      </c>
      <c r="C207" s="1" t="s">
        <v>288</v>
      </c>
      <c r="D207" s="1">
        <v>1300002</v>
      </c>
      <c r="E207" s="1" t="str">
        <f t="shared" si="6"/>
        <v>164001300002</v>
      </c>
      <c r="F207" s="9" t="str">
        <f t="shared" si="7"/>
        <v>1</v>
      </c>
      <c r="G207" s="1" t="s">
        <v>194</v>
      </c>
      <c r="H207" s="10">
        <v>3060</v>
      </c>
    </row>
    <row r="208" spans="1:8" x14ac:dyDescent="0.25">
      <c r="A208" s="1">
        <v>0</v>
      </c>
      <c r="B208" s="1">
        <v>16400</v>
      </c>
      <c r="C208" s="1" t="s">
        <v>288</v>
      </c>
      <c r="D208" s="1">
        <v>1300101</v>
      </c>
      <c r="E208" s="1" t="str">
        <f t="shared" si="6"/>
        <v>164001300101</v>
      </c>
      <c r="F208" s="9" t="str">
        <f t="shared" si="7"/>
        <v>1</v>
      </c>
      <c r="G208" s="1" t="s">
        <v>195</v>
      </c>
      <c r="H208" s="10">
        <v>200</v>
      </c>
    </row>
    <row r="209" spans="1:8" x14ac:dyDescent="0.25">
      <c r="A209" s="1">
        <v>0</v>
      </c>
      <c r="B209" s="1">
        <v>16400</v>
      </c>
      <c r="C209" s="1" t="s">
        <v>288</v>
      </c>
      <c r="D209" s="1">
        <v>1300201</v>
      </c>
      <c r="E209" s="1" t="str">
        <f t="shared" si="6"/>
        <v>164001300201</v>
      </c>
      <c r="F209" s="9" t="str">
        <f t="shared" si="7"/>
        <v>1</v>
      </c>
      <c r="G209" s="1" t="s">
        <v>196</v>
      </c>
      <c r="H209" s="10">
        <v>10242</v>
      </c>
    </row>
    <row r="210" spans="1:8" x14ac:dyDescent="0.25">
      <c r="A210" s="1">
        <v>0</v>
      </c>
      <c r="B210" s="1">
        <v>16400</v>
      </c>
      <c r="C210" s="1" t="s">
        <v>288</v>
      </c>
      <c r="D210" s="1">
        <v>1300202</v>
      </c>
      <c r="E210" s="1" t="str">
        <f t="shared" si="6"/>
        <v>164001300202</v>
      </c>
      <c r="F210" s="9" t="str">
        <f t="shared" si="7"/>
        <v>1</v>
      </c>
      <c r="G210" s="1" t="s">
        <v>197</v>
      </c>
      <c r="H210" s="10">
        <v>11571</v>
      </c>
    </row>
    <row r="211" spans="1:8" x14ac:dyDescent="0.25">
      <c r="A211" s="1">
        <v>0</v>
      </c>
      <c r="B211" s="1">
        <v>16400</v>
      </c>
      <c r="C211" s="1" t="s">
        <v>288</v>
      </c>
      <c r="D211" s="1">
        <v>1310005</v>
      </c>
      <c r="E211" s="1" t="str">
        <f t="shared" si="6"/>
        <v>164001310005</v>
      </c>
      <c r="F211" s="9" t="str">
        <f t="shared" si="7"/>
        <v>1</v>
      </c>
      <c r="G211" s="1" t="s">
        <v>202</v>
      </c>
      <c r="H211" s="10">
        <v>10</v>
      </c>
    </row>
    <row r="212" spans="1:8" x14ac:dyDescent="0.25">
      <c r="A212" s="1">
        <v>0</v>
      </c>
      <c r="B212" s="1">
        <v>16400</v>
      </c>
      <c r="C212" s="1" t="s">
        <v>288</v>
      </c>
      <c r="D212" s="1">
        <v>1500002</v>
      </c>
      <c r="E212" s="1" t="str">
        <f t="shared" si="6"/>
        <v>164001500002</v>
      </c>
      <c r="F212" s="9" t="str">
        <f t="shared" si="7"/>
        <v>1</v>
      </c>
      <c r="G212" s="1" t="s">
        <v>204</v>
      </c>
      <c r="H212" s="10">
        <v>12000</v>
      </c>
    </row>
    <row r="213" spans="1:8" x14ac:dyDescent="0.25">
      <c r="A213" s="1">
        <v>0</v>
      </c>
      <c r="B213" s="1">
        <v>16400</v>
      </c>
      <c r="C213" s="1" t="s">
        <v>288</v>
      </c>
      <c r="D213" s="1">
        <v>1500003</v>
      </c>
      <c r="E213" s="1" t="str">
        <f t="shared" si="6"/>
        <v>164001500003</v>
      </c>
      <c r="F213" s="9" t="str">
        <f t="shared" si="7"/>
        <v>1</v>
      </c>
      <c r="G213" s="1" t="s">
        <v>289</v>
      </c>
      <c r="H213" s="10">
        <v>1100</v>
      </c>
    </row>
    <row r="214" spans="1:8" x14ac:dyDescent="0.25">
      <c r="A214" s="1">
        <v>0</v>
      </c>
      <c r="B214" s="1">
        <v>16400</v>
      </c>
      <c r="C214" s="1" t="s">
        <v>288</v>
      </c>
      <c r="D214" s="1">
        <v>1510002</v>
      </c>
      <c r="E214" s="1" t="str">
        <f t="shared" si="6"/>
        <v>164001510002</v>
      </c>
      <c r="F214" s="9" t="str">
        <f t="shared" si="7"/>
        <v>1</v>
      </c>
      <c r="G214" s="1" t="s">
        <v>206</v>
      </c>
      <c r="H214" s="10">
        <v>300</v>
      </c>
    </row>
    <row r="215" spans="1:8" x14ac:dyDescent="0.25">
      <c r="A215" s="1">
        <v>0</v>
      </c>
      <c r="B215" s="1">
        <v>16400</v>
      </c>
      <c r="C215" s="1" t="s">
        <v>288</v>
      </c>
      <c r="D215" s="1">
        <v>1600001</v>
      </c>
      <c r="E215" s="1" t="str">
        <f t="shared" si="6"/>
        <v>164001600001</v>
      </c>
      <c r="F215" s="9" t="str">
        <f t="shared" si="7"/>
        <v>1</v>
      </c>
      <c r="G215" s="1" t="s">
        <v>207</v>
      </c>
      <c r="H215" s="10">
        <v>13449</v>
      </c>
    </row>
    <row r="216" spans="1:8" x14ac:dyDescent="0.25">
      <c r="A216" s="1">
        <v>0</v>
      </c>
      <c r="B216" s="1">
        <v>16400</v>
      </c>
      <c r="C216" s="1" t="s">
        <v>288</v>
      </c>
      <c r="D216" s="1">
        <v>2100001</v>
      </c>
      <c r="E216" s="1" t="str">
        <f t="shared" si="6"/>
        <v>164002100001</v>
      </c>
      <c r="F216" s="9" t="str">
        <f t="shared" si="7"/>
        <v>2</v>
      </c>
      <c r="G216" s="1" t="s">
        <v>257</v>
      </c>
      <c r="H216" s="10">
        <v>2000</v>
      </c>
    </row>
    <row r="217" spans="1:8" x14ac:dyDescent="0.25">
      <c r="A217" s="1">
        <v>0</v>
      </c>
      <c r="B217" s="1">
        <v>16400</v>
      </c>
      <c r="C217" s="1" t="s">
        <v>288</v>
      </c>
      <c r="D217" s="1">
        <v>2120000</v>
      </c>
      <c r="E217" s="1" t="str">
        <f t="shared" si="6"/>
        <v>164002120000</v>
      </c>
      <c r="F217" s="9" t="str">
        <f t="shared" si="7"/>
        <v>2</v>
      </c>
      <c r="G217" s="1" t="s">
        <v>211</v>
      </c>
      <c r="H217" s="10">
        <v>250</v>
      </c>
    </row>
    <row r="218" spans="1:8" x14ac:dyDescent="0.25">
      <c r="A218" s="1">
        <v>0</v>
      </c>
      <c r="B218" s="1">
        <v>16400</v>
      </c>
      <c r="C218" s="1" t="s">
        <v>288</v>
      </c>
      <c r="D218" s="1">
        <v>2130001</v>
      </c>
      <c r="E218" s="1" t="str">
        <f t="shared" si="6"/>
        <v>164002130001</v>
      </c>
      <c r="F218" s="9" t="str">
        <f t="shared" si="7"/>
        <v>2</v>
      </c>
      <c r="G218" s="1" t="s">
        <v>212</v>
      </c>
      <c r="H218" s="10">
        <v>750</v>
      </c>
    </row>
    <row r="219" spans="1:8" x14ac:dyDescent="0.25">
      <c r="A219" s="1">
        <v>0</v>
      </c>
      <c r="B219" s="1">
        <v>16400</v>
      </c>
      <c r="C219" s="1" t="s">
        <v>288</v>
      </c>
      <c r="D219" s="1">
        <v>2210101</v>
      </c>
      <c r="E219" s="1" t="str">
        <f t="shared" si="6"/>
        <v>164002210101</v>
      </c>
      <c r="F219" s="9" t="str">
        <f t="shared" si="7"/>
        <v>2</v>
      </c>
      <c r="G219" s="1" t="s">
        <v>221</v>
      </c>
      <c r="H219" s="10">
        <v>350</v>
      </c>
    </row>
    <row r="220" spans="1:8" x14ac:dyDescent="0.25">
      <c r="A220" s="1">
        <v>0</v>
      </c>
      <c r="B220" s="1">
        <v>16400</v>
      </c>
      <c r="C220" s="1" t="s">
        <v>288</v>
      </c>
      <c r="D220" s="1">
        <v>2210301</v>
      </c>
      <c r="E220" s="1" t="str">
        <f t="shared" si="6"/>
        <v>164002210301</v>
      </c>
      <c r="F220" s="9" t="str">
        <f t="shared" si="7"/>
        <v>2</v>
      </c>
      <c r="G220" s="1" t="s">
        <v>222</v>
      </c>
      <c r="H220" s="10">
        <v>500</v>
      </c>
    </row>
    <row r="221" spans="1:8" x14ac:dyDescent="0.25">
      <c r="A221" s="1">
        <v>0</v>
      </c>
      <c r="B221" s="1">
        <v>16400</v>
      </c>
      <c r="C221" s="1" t="s">
        <v>288</v>
      </c>
      <c r="D221" s="1">
        <v>2210401</v>
      </c>
      <c r="E221" s="1" t="str">
        <f t="shared" si="6"/>
        <v>164002210401</v>
      </c>
      <c r="F221" s="9" t="str">
        <f t="shared" si="7"/>
        <v>2</v>
      </c>
      <c r="G221" s="1" t="s">
        <v>223</v>
      </c>
      <c r="H221" s="10">
        <v>300</v>
      </c>
    </row>
    <row r="222" spans="1:8" x14ac:dyDescent="0.25">
      <c r="A222" s="1">
        <v>0</v>
      </c>
      <c r="B222" s="1">
        <v>16400</v>
      </c>
      <c r="C222" s="1" t="s">
        <v>288</v>
      </c>
      <c r="D222" s="1">
        <v>2211101</v>
      </c>
      <c r="E222" s="1" t="str">
        <f t="shared" si="6"/>
        <v>164002211101</v>
      </c>
      <c r="F222" s="9" t="str">
        <f t="shared" si="7"/>
        <v>2</v>
      </c>
      <c r="G222" s="1" t="s">
        <v>261</v>
      </c>
      <c r="H222" s="10">
        <v>300</v>
      </c>
    </row>
    <row r="223" spans="1:8" x14ac:dyDescent="0.25">
      <c r="A223" s="1">
        <v>0</v>
      </c>
      <c r="B223" s="1">
        <v>16400</v>
      </c>
      <c r="C223" s="1" t="s">
        <v>288</v>
      </c>
      <c r="D223" s="1">
        <v>2219901</v>
      </c>
      <c r="E223" s="1" t="str">
        <f t="shared" si="6"/>
        <v>164002219901</v>
      </c>
      <c r="F223" s="9" t="str">
        <f t="shared" si="7"/>
        <v>2</v>
      </c>
      <c r="G223" s="1" t="s">
        <v>224</v>
      </c>
      <c r="H223" s="10">
        <v>1000</v>
      </c>
    </row>
    <row r="224" spans="1:8" x14ac:dyDescent="0.25">
      <c r="A224" s="1">
        <v>0</v>
      </c>
      <c r="B224" s="1">
        <v>16400</v>
      </c>
      <c r="C224" s="1" t="s">
        <v>288</v>
      </c>
      <c r="D224" s="1">
        <v>2302000</v>
      </c>
      <c r="E224" s="1" t="str">
        <f t="shared" si="6"/>
        <v>164002302000</v>
      </c>
      <c r="F224" s="9" t="str">
        <f t="shared" si="7"/>
        <v>2</v>
      </c>
      <c r="G224" s="1" t="s">
        <v>232</v>
      </c>
      <c r="H224" s="10">
        <v>50</v>
      </c>
    </row>
    <row r="225" spans="1:8" x14ac:dyDescent="0.25">
      <c r="A225" s="1">
        <v>0</v>
      </c>
      <c r="B225" s="1">
        <v>16500</v>
      </c>
      <c r="C225" s="1" t="s">
        <v>290</v>
      </c>
      <c r="D225" s="1">
        <v>1300001</v>
      </c>
      <c r="E225" s="1" t="str">
        <f t="shared" si="6"/>
        <v>165001300001</v>
      </c>
      <c r="F225" s="9" t="str">
        <f t="shared" si="7"/>
        <v>1</v>
      </c>
      <c r="G225" s="1" t="s">
        <v>193</v>
      </c>
      <c r="H225" s="10">
        <v>33114</v>
      </c>
    </row>
    <row r="226" spans="1:8" x14ac:dyDescent="0.25">
      <c r="A226" s="1">
        <v>0</v>
      </c>
      <c r="B226" s="1">
        <v>16500</v>
      </c>
      <c r="C226" s="1" t="s">
        <v>290</v>
      </c>
      <c r="D226" s="1">
        <v>1300002</v>
      </c>
      <c r="E226" s="1" t="str">
        <f t="shared" si="6"/>
        <v>165001300002</v>
      </c>
      <c r="F226" s="9" t="str">
        <f t="shared" si="7"/>
        <v>1</v>
      </c>
      <c r="G226" s="1" t="s">
        <v>194</v>
      </c>
      <c r="H226" s="10">
        <v>6458.9</v>
      </c>
    </row>
    <row r="227" spans="1:8" x14ac:dyDescent="0.25">
      <c r="A227" s="1">
        <v>0</v>
      </c>
      <c r="B227" s="1">
        <v>16500</v>
      </c>
      <c r="C227" s="1" t="s">
        <v>290</v>
      </c>
      <c r="D227" s="1">
        <v>1300101</v>
      </c>
      <c r="E227" s="1" t="str">
        <f t="shared" si="6"/>
        <v>165001300101</v>
      </c>
      <c r="F227" s="9" t="str">
        <f t="shared" si="7"/>
        <v>1</v>
      </c>
      <c r="G227" s="1" t="s">
        <v>195</v>
      </c>
      <c r="H227" s="10">
        <v>200</v>
      </c>
    </row>
    <row r="228" spans="1:8" x14ac:dyDescent="0.25">
      <c r="A228" s="1">
        <v>0</v>
      </c>
      <c r="B228" s="1">
        <v>16500</v>
      </c>
      <c r="C228" s="1" t="s">
        <v>290</v>
      </c>
      <c r="D228" s="1">
        <v>1300201</v>
      </c>
      <c r="E228" s="1" t="str">
        <f t="shared" si="6"/>
        <v>165001300201</v>
      </c>
      <c r="F228" s="9" t="str">
        <f t="shared" si="7"/>
        <v>1</v>
      </c>
      <c r="G228" s="1" t="s">
        <v>196</v>
      </c>
      <c r="H228" s="10">
        <v>16416</v>
      </c>
    </row>
    <row r="229" spans="1:8" x14ac:dyDescent="0.25">
      <c r="A229" s="1">
        <v>0</v>
      </c>
      <c r="B229" s="1">
        <v>16500</v>
      </c>
      <c r="C229" s="1" t="s">
        <v>290</v>
      </c>
      <c r="D229" s="1">
        <v>1300202</v>
      </c>
      <c r="E229" s="1" t="str">
        <f t="shared" si="6"/>
        <v>165001300202</v>
      </c>
      <c r="F229" s="9" t="str">
        <f t="shared" si="7"/>
        <v>1</v>
      </c>
      <c r="G229" s="1" t="s">
        <v>197</v>
      </c>
      <c r="H229" s="10">
        <v>18470</v>
      </c>
    </row>
    <row r="230" spans="1:8" x14ac:dyDescent="0.25">
      <c r="A230" s="1">
        <v>0</v>
      </c>
      <c r="B230" s="1">
        <v>16500</v>
      </c>
      <c r="C230" s="1" t="s">
        <v>290</v>
      </c>
      <c r="D230" s="1">
        <v>1310005</v>
      </c>
      <c r="E230" s="1" t="str">
        <f t="shared" si="6"/>
        <v>165001310005</v>
      </c>
      <c r="F230" s="9" t="str">
        <f t="shared" si="7"/>
        <v>1</v>
      </c>
      <c r="G230" s="1" t="s">
        <v>202</v>
      </c>
      <c r="H230" s="10">
        <v>10</v>
      </c>
    </row>
    <row r="231" spans="1:8" x14ac:dyDescent="0.25">
      <c r="A231" s="1">
        <v>0</v>
      </c>
      <c r="B231" s="1">
        <v>16500</v>
      </c>
      <c r="C231" s="1" t="s">
        <v>290</v>
      </c>
      <c r="D231" s="1">
        <v>1510002</v>
      </c>
      <c r="E231" s="1" t="str">
        <f t="shared" si="6"/>
        <v>165001510002</v>
      </c>
      <c r="F231" s="9" t="str">
        <f t="shared" si="7"/>
        <v>1</v>
      </c>
      <c r="G231" s="1" t="s">
        <v>206</v>
      </c>
      <c r="H231" s="10">
        <v>100</v>
      </c>
    </row>
    <row r="232" spans="1:8" x14ac:dyDescent="0.25">
      <c r="A232" s="1">
        <v>0</v>
      </c>
      <c r="B232" s="1">
        <v>16500</v>
      </c>
      <c r="C232" s="1" t="s">
        <v>290</v>
      </c>
      <c r="D232" s="1">
        <v>1600001</v>
      </c>
      <c r="E232" s="1" t="str">
        <f t="shared" si="6"/>
        <v>165001600001</v>
      </c>
      <c r="F232" s="9" t="str">
        <f t="shared" si="7"/>
        <v>1</v>
      </c>
      <c r="G232" s="1" t="s">
        <v>207</v>
      </c>
      <c r="H232" s="10">
        <v>23495</v>
      </c>
    </row>
    <row r="233" spans="1:8" x14ac:dyDescent="0.25">
      <c r="A233" s="1">
        <v>0</v>
      </c>
      <c r="B233" s="1">
        <v>16500</v>
      </c>
      <c r="C233" s="1" t="s">
        <v>290</v>
      </c>
      <c r="D233" s="1">
        <v>2090001</v>
      </c>
      <c r="E233" s="1" t="str">
        <f t="shared" si="6"/>
        <v>165002090001</v>
      </c>
      <c r="F233" s="9" t="str">
        <f t="shared" si="7"/>
        <v>2</v>
      </c>
      <c r="G233" s="1" t="s">
        <v>291</v>
      </c>
      <c r="H233" s="10">
        <v>5000</v>
      </c>
    </row>
    <row r="234" spans="1:8" x14ac:dyDescent="0.25">
      <c r="A234" s="1">
        <v>0</v>
      </c>
      <c r="B234" s="1">
        <v>16500</v>
      </c>
      <c r="C234" s="1" t="s">
        <v>290</v>
      </c>
      <c r="D234" s="1">
        <v>2130001</v>
      </c>
      <c r="E234" s="1" t="str">
        <f t="shared" si="6"/>
        <v>165002130001</v>
      </c>
      <c r="F234" s="9" t="str">
        <f t="shared" si="7"/>
        <v>2</v>
      </c>
      <c r="G234" s="1" t="s">
        <v>212</v>
      </c>
      <c r="H234" s="10">
        <v>750</v>
      </c>
    </row>
    <row r="235" spans="1:8" x14ac:dyDescent="0.25">
      <c r="A235" s="1">
        <v>0</v>
      </c>
      <c r="B235" s="1">
        <v>16500</v>
      </c>
      <c r="C235" s="1" t="s">
        <v>290</v>
      </c>
      <c r="D235" s="1">
        <v>2140001</v>
      </c>
      <c r="E235" s="1" t="str">
        <f t="shared" si="6"/>
        <v>165002140001</v>
      </c>
      <c r="F235" s="9" t="str">
        <f t="shared" si="7"/>
        <v>2</v>
      </c>
      <c r="G235" s="1" t="s">
        <v>213</v>
      </c>
      <c r="H235" s="10">
        <v>1500</v>
      </c>
    </row>
    <row r="236" spans="1:8" x14ac:dyDescent="0.25">
      <c r="A236" s="1">
        <v>0</v>
      </c>
      <c r="B236" s="1">
        <v>16500</v>
      </c>
      <c r="C236" s="1" t="s">
        <v>290</v>
      </c>
      <c r="D236" s="1">
        <v>2160001</v>
      </c>
      <c r="E236" s="1" t="str">
        <f t="shared" si="6"/>
        <v>165002160001</v>
      </c>
      <c r="F236" s="9" t="str">
        <f t="shared" si="7"/>
        <v>2</v>
      </c>
      <c r="G236" s="1" t="s">
        <v>215</v>
      </c>
      <c r="H236" s="10">
        <v>50</v>
      </c>
    </row>
    <row r="237" spans="1:8" x14ac:dyDescent="0.25">
      <c r="A237" s="1">
        <v>0</v>
      </c>
      <c r="B237" s="1">
        <v>16500</v>
      </c>
      <c r="C237" s="1" t="s">
        <v>290</v>
      </c>
      <c r="D237" s="1">
        <v>2210001</v>
      </c>
      <c r="E237" s="1" t="str">
        <f t="shared" si="6"/>
        <v>165002210001</v>
      </c>
      <c r="F237" s="9" t="str">
        <f t="shared" si="7"/>
        <v>2</v>
      </c>
      <c r="G237" s="1" t="s">
        <v>220</v>
      </c>
      <c r="H237" s="10">
        <v>363000</v>
      </c>
    </row>
    <row r="238" spans="1:8" x14ac:dyDescent="0.25">
      <c r="A238" s="1">
        <v>0</v>
      </c>
      <c r="B238" s="1">
        <v>16500</v>
      </c>
      <c r="C238" s="1" t="s">
        <v>290</v>
      </c>
      <c r="D238" s="1">
        <v>2210301</v>
      </c>
      <c r="E238" s="1" t="str">
        <f t="shared" si="6"/>
        <v>165002210301</v>
      </c>
      <c r="F238" s="9" t="str">
        <f t="shared" si="7"/>
        <v>2</v>
      </c>
      <c r="G238" s="1" t="s">
        <v>222</v>
      </c>
      <c r="H238" s="10">
        <v>1200</v>
      </c>
    </row>
    <row r="239" spans="1:8" x14ac:dyDescent="0.25">
      <c r="A239" s="1">
        <v>0</v>
      </c>
      <c r="B239" s="1">
        <v>16500</v>
      </c>
      <c r="C239" s="1" t="s">
        <v>290</v>
      </c>
      <c r="D239" s="1">
        <v>2210401</v>
      </c>
      <c r="E239" s="1" t="str">
        <f t="shared" si="6"/>
        <v>165002210401</v>
      </c>
      <c r="F239" s="9" t="str">
        <f t="shared" si="7"/>
        <v>2</v>
      </c>
      <c r="G239" s="1" t="s">
        <v>223</v>
      </c>
      <c r="H239" s="10">
        <v>750</v>
      </c>
    </row>
    <row r="240" spans="1:8" x14ac:dyDescent="0.25">
      <c r="A240" s="1">
        <v>0</v>
      </c>
      <c r="B240" s="1">
        <v>16500</v>
      </c>
      <c r="C240" s="1" t="s">
        <v>290</v>
      </c>
      <c r="D240" s="1">
        <v>2211101</v>
      </c>
      <c r="E240" s="1" t="str">
        <f t="shared" si="6"/>
        <v>165002211101</v>
      </c>
      <c r="F240" s="9" t="str">
        <f t="shared" si="7"/>
        <v>2</v>
      </c>
      <c r="G240" s="1" t="s">
        <v>261</v>
      </c>
      <c r="H240" s="10">
        <v>300</v>
      </c>
    </row>
    <row r="241" spans="1:8" x14ac:dyDescent="0.25">
      <c r="A241" s="1">
        <v>0</v>
      </c>
      <c r="B241" s="1">
        <v>16500</v>
      </c>
      <c r="C241" s="1" t="s">
        <v>290</v>
      </c>
      <c r="D241" s="1">
        <v>2219901</v>
      </c>
      <c r="E241" s="1" t="str">
        <f t="shared" si="6"/>
        <v>165002219901</v>
      </c>
      <c r="F241" s="9" t="str">
        <f t="shared" si="7"/>
        <v>2</v>
      </c>
      <c r="G241" s="1" t="s">
        <v>224</v>
      </c>
      <c r="H241" s="10">
        <v>25000</v>
      </c>
    </row>
    <row r="242" spans="1:8" x14ac:dyDescent="0.25">
      <c r="A242" s="1">
        <v>0</v>
      </c>
      <c r="B242" s="1">
        <v>16500</v>
      </c>
      <c r="C242" s="1" t="s">
        <v>290</v>
      </c>
      <c r="D242" s="1">
        <v>2220001</v>
      </c>
      <c r="E242" s="1" t="str">
        <f t="shared" si="6"/>
        <v>165002220001</v>
      </c>
      <c r="F242" s="9" t="str">
        <f t="shared" si="7"/>
        <v>2</v>
      </c>
      <c r="G242" s="1" t="s">
        <v>226</v>
      </c>
      <c r="H242" s="10">
        <v>150</v>
      </c>
    </row>
    <row r="243" spans="1:8" x14ac:dyDescent="0.25">
      <c r="A243" s="1">
        <v>0</v>
      </c>
      <c r="B243" s="1">
        <v>16500</v>
      </c>
      <c r="C243" s="1" t="s">
        <v>290</v>
      </c>
      <c r="D243" s="1">
        <v>2240001</v>
      </c>
      <c r="E243" s="1" t="str">
        <f t="shared" si="6"/>
        <v>165002240001</v>
      </c>
      <c r="F243" s="9" t="str">
        <f t="shared" si="7"/>
        <v>2</v>
      </c>
      <c r="G243" s="1" t="s">
        <v>227</v>
      </c>
      <c r="H243" s="10">
        <v>850</v>
      </c>
    </row>
    <row r="244" spans="1:8" x14ac:dyDescent="0.25">
      <c r="A244" s="1">
        <v>0</v>
      </c>
      <c r="B244" s="1">
        <v>16500</v>
      </c>
      <c r="C244" s="1" t="s">
        <v>290</v>
      </c>
      <c r="D244" s="1">
        <v>2269900</v>
      </c>
      <c r="E244" s="1" t="str">
        <f t="shared" si="6"/>
        <v>165002269900</v>
      </c>
      <c r="F244" s="9" t="str">
        <f t="shared" si="7"/>
        <v>2</v>
      </c>
      <c r="G244" s="1" t="s">
        <v>262</v>
      </c>
      <c r="H244" s="10">
        <v>250</v>
      </c>
    </row>
    <row r="245" spans="1:8" x14ac:dyDescent="0.25">
      <c r="A245" s="1">
        <v>0</v>
      </c>
      <c r="B245" s="1">
        <v>16500</v>
      </c>
      <c r="C245" s="1" t="s">
        <v>290</v>
      </c>
      <c r="D245" s="1">
        <v>2270200</v>
      </c>
      <c r="E245" s="1" t="str">
        <f t="shared" si="6"/>
        <v>165002270200</v>
      </c>
      <c r="F245" s="9" t="str">
        <f t="shared" si="7"/>
        <v>2</v>
      </c>
      <c r="G245" s="1" t="s">
        <v>244</v>
      </c>
      <c r="H245" s="10">
        <v>500</v>
      </c>
    </row>
    <row r="246" spans="1:8" x14ac:dyDescent="0.25">
      <c r="A246" s="1">
        <v>0</v>
      </c>
      <c r="B246" s="1">
        <v>16500</v>
      </c>
      <c r="C246" s="1" t="s">
        <v>290</v>
      </c>
      <c r="D246" s="1">
        <v>2279900</v>
      </c>
      <c r="E246" s="1" t="str">
        <f t="shared" si="6"/>
        <v>165002279900</v>
      </c>
      <c r="F246" s="9" t="str">
        <f t="shared" si="7"/>
        <v>2</v>
      </c>
      <c r="G246" s="1" t="s">
        <v>229</v>
      </c>
      <c r="H246" s="10">
        <v>2000</v>
      </c>
    </row>
    <row r="247" spans="1:8" x14ac:dyDescent="0.25">
      <c r="A247" s="1">
        <v>0</v>
      </c>
      <c r="B247" s="1">
        <v>16500</v>
      </c>
      <c r="C247" s="1" t="s">
        <v>290</v>
      </c>
      <c r="D247" s="63">
        <v>6190053</v>
      </c>
      <c r="E247" s="1" t="str">
        <f t="shared" si="6"/>
        <v>165006190053</v>
      </c>
      <c r="F247" s="9" t="str">
        <f t="shared" si="7"/>
        <v>6</v>
      </c>
      <c r="G247" s="1" t="s">
        <v>292</v>
      </c>
      <c r="H247" s="10">
        <v>250000</v>
      </c>
    </row>
    <row r="248" spans="1:8" x14ac:dyDescent="0.25">
      <c r="A248" s="1">
        <v>0</v>
      </c>
      <c r="B248" s="1">
        <v>16500</v>
      </c>
      <c r="C248" s="1" t="s">
        <v>290</v>
      </c>
      <c r="D248" s="1">
        <v>6340000</v>
      </c>
      <c r="E248" s="1" t="str">
        <f t="shared" si="6"/>
        <v>165006340000</v>
      </c>
      <c r="F248" s="9" t="str">
        <f t="shared" si="7"/>
        <v>6</v>
      </c>
      <c r="G248" s="1" t="s">
        <v>272</v>
      </c>
      <c r="H248" s="10">
        <v>500</v>
      </c>
    </row>
    <row r="249" spans="1:8" x14ac:dyDescent="0.25">
      <c r="A249" s="1">
        <v>0</v>
      </c>
      <c r="B249" s="1">
        <v>17100</v>
      </c>
      <c r="C249" s="1" t="s">
        <v>293</v>
      </c>
      <c r="D249" s="1">
        <v>1300001</v>
      </c>
      <c r="E249" s="1" t="str">
        <f t="shared" si="6"/>
        <v>171001300001</v>
      </c>
      <c r="F249" s="9" t="str">
        <f t="shared" si="7"/>
        <v>1</v>
      </c>
      <c r="G249" s="1" t="s">
        <v>193</v>
      </c>
      <c r="H249" s="10">
        <v>48399</v>
      </c>
    </row>
    <row r="250" spans="1:8" x14ac:dyDescent="0.25">
      <c r="A250" s="1">
        <v>0</v>
      </c>
      <c r="B250" s="1">
        <v>17100</v>
      </c>
      <c r="C250" s="1" t="s">
        <v>293</v>
      </c>
      <c r="D250" s="1">
        <v>1300002</v>
      </c>
      <c r="E250" s="1" t="str">
        <f t="shared" si="6"/>
        <v>171001300002</v>
      </c>
      <c r="F250" s="9" t="str">
        <f t="shared" si="7"/>
        <v>1</v>
      </c>
      <c r="G250" s="1" t="s">
        <v>194</v>
      </c>
      <c r="H250" s="10">
        <v>10083</v>
      </c>
    </row>
    <row r="251" spans="1:8" x14ac:dyDescent="0.25">
      <c r="A251" s="1">
        <v>0</v>
      </c>
      <c r="B251" s="1">
        <v>17100</v>
      </c>
      <c r="C251" s="1" t="s">
        <v>293</v>
      </c>
      <c r="D251" s="1">
        <v>1300101</v>
      </c>
      <c r="E251" s="1" t="str">
        <f t="shared" si="6"/>
        <v>171001300101</v>
      </c>
      <c r="F251" s="9" t="str">
        <f t="shared" si="7"/>
        <v>1</v>
      </c>
      <c r="G251" s="1" t="s">
        <v>195</v>
      </c>
      <c r="H251" s="10">
        <v>50</v>
      </c>
    </row>
    <row r="252" spans="1:8" x14ac:dyDescent="0.25">
      <c r="A252" s="1">
        <v>0</v>
      </c>
      <c r="B252" s="1">
        <v>17100</v>
      </c>
      <c r="C252" s="1" t="s">
        <v>293</v>
      </c>
      <c r="D252" s="1">
        <v>1300201</v>
      </c>
      <c r="E252" s="1" t="str">
        <f t="shared" si="6"/>
        <v>171001300201</v>
      </c>
      <c r="F252" s="9" t="str">
        <f t="shared" si="7"/>
        <v>1</v>
      </c>
      <c r="G252" s="1" t="s">
        <v>196</v>
      </c>
      <c r="H252" s="10">
        <v>25955</v>
      </c>
    </row>
    <row r="253" spans="1:8" x14ac:dyDescent="0.25">
      <c r="A253" s="1">
        <v>0</v>
      </c>
      <c r="B253" s="1">
        <v>17100</v>
      </c>
      <c r="C253" s="1" t="s">
        <v>293</v>
      </c>
      <c r="D253" s="1">
        <v>1300202</v>
      </c>
      <c r="E253" s="1" t="str">
        <f t="shared" si="6"/>
        <v>171001300202</v>
      </c>
      <c r="F253" s="9" t="str">
        <f t="shared" si="7"/>
        <v>1</v>
      </c>
      <c r="G253" s="1" t="s">
        <v>197</v>
      </c>
      <c r="H253" s="10">
        <v>28664</v>
      </c>
    </row>
    <row r="254" spans="1:8" x14ac:dyDescent="0.25">
      <c r="A254" s="1">
        <v>0</v>
      </c>
      <c r="B254" s="1">
        <v>17100</v>
      </c>
      <c r="C254" s="1" t="s">
        <v>293</v>
      </c>
      <c r="D254" s="1">
        <v>1310001</v>
      </c>
      <c r="E254" s="1" t="str">
        <f t="shared" si="6"/>
        <v>171001310001</v>
      </c>
      <c r="F254" s="9" t="str">
        <f t="shared" si="7"/>
        <v>1</v>
      </c>
      <c r="G254" s="1" t="s">
        <v>198</v>
      </c>
      <c r="H254" s="10">
        <v>37361</v>
      </c>
    </row>
    <row r="255" spans="1:8" x14ac:dyDescent="0.25">
      <c r="A255" s="1">
        <v>0</v>
      </c>
      <c r="B255" s="1">
        <v>17100</v>
      </c>
      <c r="C255" s="1" t="s">
        <v>293</v>
      </c>
      <c r="D255" s="1">
        <v>1310002</v>
      </c>
      <c r="E255" s="1" t="str">
        <f t="shared" si="6"/>
        <v>171001310002</v>
      </c>
      <c r="F255" s="9" t="str">
        <f t="shared" si="7"/>
        <v>1</v>
      </c>
      <c r="G255" s="1" t="s">
        <v>199</v>
      </c>
      <c r="H255" s="10">
        <v>1401.1</v>
      </c>
    </row>
    <row r="256" spans="1:8" x14ac:dyDescent="0.25">
      <c r="A256" s="1">
        <v>0</v>
      </c>
      <c r="B256" s="1">
        <v>17100</v>
      </c>
      <c r="C256" s="1" t="s">
        <v>293</v>
      </c>
      <c r="D256" s="1">
        <v>1310003</v>
      </c>
      <c r="E256" s="1" t="str">
        <f t="shared" si="6"/>
        <v>171001310003</v>
      </c>
      <c r="F256" s="9" t="str">
        <f t="shared" si="7"/>
        <v>1</v>
      </c>
      <c r="G256" s="1" t="s">
        <v>200</v>
      </c>
      <c r="H256" s="10">
        <v>20483</v>
      </c>
    </row>
    <row r="257" spans="1:8" x14ac:dyDescent="0.25">
      <c r="A257" s="1">
        <v>0</v>
      </c>
      <c r="B257" s="1">
        <v>17100</v>
      </c>
      <c r="C257" s="1" t="s">
        <v>293</v>
      </c>
      <c r="D257" s="1">
        <v>1310004</v>
      </c>
      <c r="E257" s="1" t="str">
        <f t="shared" si="6"/>
        <v>171001310004</v>
      </c>
      <c r="F257" s="9" t="str">
        <f t="shared" si="7"/>
        <v>1</v>
      </c>
      <c r="G257" s="1" t="s">
        <v>201</v>
      </c>
      <c r="H257" s="10">
        <v>20729</v>
      </c>
    </row>
    <row r="258" spans="1:8" x14ac:dyDescent="0.25">
      <c r="A258" s="1">
        <v>0</v>
      </c>
      <c r="B258" s="1">
        <v>17100</v>
      </c>
      <c r="C258" s="1" t="s">
        <v>293</v>
      </c>
      <c r="D258" s="1">
        <v>1310005</v>
      </c>
      <c r="E258" s="1" t="str">
        <f t="shared" ref="E258:E322" si="8">CONCATENATE(B258,D258)</f>
        <v>171001310005</v>
      </c>
      <c r="F258" s="9" t="str">
        <f t="shared" ref="F258:F322" si="9">MID(D258,1,1)</f>
        <v>1</v>
      </c>
      <c r="G258" s="1" t="s">
        <v>202</v>
      </c>
      <c r="H258" s="10">
        <v>10</v>
      </c>
    </row>
    <row r="259" spans="1:8" x14ac:dyDescent="0.25">
      <c r="A259" s="1">
        <v>0</v>
      </c>
      <c r="B259" s="1">
        <v>17100</v>
      </c>
      <c r="C259" s="1" t="s">
        <v>293</v>
      </c>
      <c r="D259" s="1">
        <v>1500002</v>
      </c>
      <c r="E259" s="1" t="str">
        <f t="shared" si="8"/>
        <v>171001500002</v>
      </c>
      <c r="F259" s="9" t="str">
        <f t="shared" si="9"/>
        <v>1</v>
      </c>
      <c r="G259" s="1" t="s">
        <v>204</v>
      </c>
      <c r="H259" s="10">
        <v>2444.1999999999998</v>
      </c>
    </row>
    <row r="260" spans="1:8" x14ac:dyDescent="0.25">
      <c r="A260" s="1">
        <v>0</v>
      </c>
      <c r="B260" s="1">
        <v>17100</v>
      </c>
      <c r="C260" s="1" t="s">
        <v>293</v>
      </c>
      <c r="D260" s="1">
        <v>1510002</v>
      </c>
      <c r="E260" s="1" t="str">
        <f t="shared" si="8"/>
        <v>171001510002</v>
      </c>
      <c r="F260" s="9" t="str">
        <f t="shared" si="9"/>
        <v>1</v>
      </c>
      <c r="G260" s="1" t="s">
        <v>206</v>
      </c>
      <c r="H260" s="10">
        <v>100</v>
      </c>
    </row>
    <row r="261" spans="1:8" x14ac:dyDescent="0.25">
      <c r="A261" s="1">
        <v>0</v>
      </c>
      <c r="B261" s="1">
        <v>17100</v>
      </c>
      <c r="C261" s="1" t="s">
        <v>293</v>
      </c>
      <c r="D261" s="1">
        <v>1600001</v>
      </c>
      <c r="E261" s="1" t="str">
        <f t="shared" si="8"/>
        <v>171001600001</v>
      </c>
      <c r="F261" s="9" t="str">
        <f t="shared" si="9"/>
        <v>1</v>
      </c>
      <c r="G261" s="1" t="s">
        <v>207</v>
      </c>
      <c r="H261" s="10">
        <v>61696</v>
      </c>
    </row>
    <row r="262" spans="1:8" x14ac:dyDescent="0.25">
      <c r="A262" s="1">
        <v>0</v>
      </c>
      <c r="B262" s="1">
        <v>17100</v>
      </c>
      <c r="C262" s="1" t="s">
        <v>293</v>
      </c>
      <c r="D262" s="1">
        <v>1620001</v>
      </c>
      <c r="E262" s="1" t="str">
        <f t="shared" si="8"/>
        <v>171001620001</v>
      </c>
      <c r="F262" s="9" t="str">
        <f t="shared" si="9"/>
        <v>1</v>
      </c>
      <c r="G262" s="1" t="s">
        <v>208</v>
      </c>
      <c r="H262" s="10">
        <v>50</v>
      </c>
    </row>
    <row r="263" spans="1:8" x14ac:dyDescent="0.25">
      <c r="A263" s="1">
        <v>0</v>
      </c>
      <c r="B263" s="1">
        <v>17100</v>
      </c>
      <c r="C263" s="1" t="s">
        <v>293</v>
      </c>
      <c r="D263" s="1">
        <v>2100001</v>
      </c>
      <c r="E263" s="1" t="str">
        <f t="shared" si="8"/>
        <v>171002100001</v>
      </c>
      <c r="F263" s="9" t="str">
        <f t="shared" si="9"/>
        <v>2</v>
      </c>
      <c r="G263" s="1" t="s">
        <v>257</v>
      </c>
      <c r="H263" s="10">
        <v>40000</v>
      </c>
    </row>
    <row r="264" spans="1:8" x14ac:dyDescent="0.25">
      <c r="A264" s="1">
        <v>0</v>
      </c>
      <c r="B264" s="1">
        <v>17100</v>
      </c>
      <c r="C264" s="1" t="s">
        <v>293</v>
      </c>
      <c r="D264" s="1">
        <v>2100002</v>
      </c>
      <c r="E264" s="1" t="str">
        <f t="shared" si="8"/>
        <v>171002100002</v>
      </c>
      <c r="F264" s="9" t="str">
        <f t="shared" si="9"/>
        <v>2</v>
      </c>
      <c r="G264" s="1" t="s">
        <v>294</v>
      </c>
      <c r="H264" s="10">
        <v>4000</v>
      </c>
    </row>
    <row r="265" spans="1:8" x14ac:dyDescent="0.25">
      <c r="A265" s="1">
        <v>0</v>
      </c>
      <c r="B265" s="1">
        <v>17100</v>
      </c>
      <c r="C265" s="1" t="s">
        <v>293</v>
      </c>
      <c r="D265" s="1">
        <v>2120000</v>
      </c>
      <c r="E265" s="1" t="str">
        <f t="shared" si="8"/>
        <v>171002120000</v>
      </c>
      <c r="F265" s="9" t="str">
        <f t="shared" si="9"/>
        <v>2</v>
      </c>
      <c r="G265" s="1" t="s">
        <v>211</v>
      </c>
      <c r="H265" s="10">
        <v>1000</v>
      </c>
    </row>
    <row r="266" spans="1:8" x14ac:dyDescent="0.25">
      <c r="A266" s="1">
        <v>0</v>
      </c>
      <c r="B266" s="1">
        <v>17100</v>
      </c>
      <c r="C266" s="1" t="s">
        <v>293</v>
      </c>
      <c r="D266" s="1">
        <v>2130001</v>
      </c>
      <c r="E266" s="1" t="str">
        <f t="shared" si="8"/>
        <v>171002130001</v>
      </c>
      <c r="F266" s="9" t="str">
        <f t="shared" si="9"/>
        <v>2</v>
      </c>
      <c r="G266" s="1" t="s">
        <v>212</v>
      </c>
      <c r="H266" s="10">
        <v>5000</v>
      </c>
    </row>
    <row r="267" spans="1:8" x14ac:dyDescent="0.25">
      <c r="A267" s="1">
        <v>0</v>
      </c>
      <c r="B267" s="1">
        <v>17100</v>
      </c>
      <c r="C267" s="1" t="s">
        <v>293</v>
      </c>
      <c r="D267" s="1">
        <v>2140001</v>
      </c>
      <c r="E267" s="1" t="str">
        <f t="shared" si="8"/>
        <v>171002140001</v>
      </c>
      <c r="F267" s="9" t="str">
        <f t="shared" si="9"/>
        <v>2</v>
      </c>
      <c r="G267" s="1" t="s">
        <v>213</v>
      </c>
      <c r="H267" s="10">
        <v>5000</v>
      </c>
    </row>
    <row r="268" spans="1:8" x14ac:dyDescent="0.25">
      <c r="A268" s="1">
        <v>0</v>
      </c>
      <c r="B268" s="1">
        <v>17100</v>
      </c>
      <c r="C268" s="1" t="s">
        <v>293</v>
      </c>
      <c r="D268" s="1">
        <v>2150001</v>
      </c>
      <c r="E268" s="1" t="str">
        <f t="shared" si="8"/>
        <v>171002150001</v>
      </c>
      <c r="F268" s="9" t="str">
        <f t="shared" si="9"/>
        <v>2</v>
      </c>
      <c r="G268" s="1" t="s">
        <v>214</v>
      </c>
      <c r="H268" s="10">
        <v>1000</v>
      </c>
    </row>
    <row r="269" spans="1:8" x14ac:dyDescent="0.25">
      <c r="A269" s="1">
        <v>0</v>
      </c>
      <c r="B269" s="1">
        <v>17100</v>
      </c>
      <c r="C269" s="1" t="s">
        <v>293</v>
      </c>
      <c r="D269" s="1">
        <v>2160001</v>
      </c>
      <c r="E269" s="1" t="str">
        <f t="shared" si="8"/>
        <v>171002160001</v>
      </c>
      <c r="F269" s="9" t="str">
        <f t="shared" si="9"/>
        <v>2</v>
      </c>
      <c r="G269" s="1" t="s">
        <v>215</v>
      </c>
      <c r="H269" s="10">
        <v>50</v>
      </c>
    </row>
    <row r="270" spans="1:8" x14ac:dyDescent="0.25">
      <c r="A270" s="1">
        <v>0</v>
      </c>
      <c r="B270" s="1">
        <v>17100</v>
      </c>
      <c r="C270" s="1" t="s">
        <v>293</v>
      </c>
      <c r="D270" s="1">
        <v>2210001</v>
      </c>
      <c r="E270" s="1" t="str">
        <f t="shared" si="8"/>
        <v>171002210001</v>
      </c>
      <c r="F270" s="9" t="str">
        <f t="shared" si="9"/>
        <v>2</v>
      </c>
      <c r="G270" s="1" t="s">
        <v>220</v>
      </c>
      <c r="H270" s="10">
        <v>10000</v>
      </c>
    </row>
    <row r="271" spans="1:8" x14ac:dyDescent="0.25">
      <c r="A271" s="1">
        <v>0</v>
      </c>
      <c r="B271" s="1">
        <v>17100</v>
      </c>
      <c r="C271" s="1" t="s">
        <v>293</v>
      </c>
      <c r="D271" s="1">
        <v>2210102</v>
      </c>
      <c r="E271" s="1" t="str">
        <f t="shared" si="8"/>
        <v>171002210102</v>
      </c>
      <c r="F271" s="9" t="str">
        <f t="shared" si="9"/>
        <v>2</v>
      </c>
      <c r="G271" s="1" t="s">
        <v>260</v>
      </c>
      <c r="H271" s="10">
        <v>2000</v>
      </c>
    </row>
    <row r="272" spans="1:8" x14ac:dyDescent="0.25">
      <c r="A272" s="1">
        <v>0</v>
      </c>
      <c r="B272" s="1">
        <v>17100</v>
      </c>
      <c r="C272" s="1" t="s">
        <v>293</v>
      </c>
      <c r="D272" s="1">
        <v>2210301</v>
      </c>
      <c r="E272" s="1" t="str">
        <f t="shared" si="8"/>
        <v>171002210301</v>
      </c>
      <c r="F272" s="9" t="str">
        <f t="shared" si="9"/>
        <v>2</v>
      </c>
      <c r="G272" s="1" t="s">
        <v>222</v>
      </c>
      <c r="H272" s="10">
        <v>5000</v>
      </c>
    </row>
    <row r="273" spans="1:8" x14ac:dyDescent="0.25">
      <c r="A273" s="1">
        <v>0</v>
      </c>
      <c r="B273" s="1">
        <v>17100</v>
      </c>
      <c r="C273" s="1" t="s">
        <v>293</v>
      </c>
      <c r="D273" s="1">
        <v>2210401</v>
      </c>
      <c r="E273" s="1" t="str">
        <f t="shared" si="8"/>
        <v>171002210401</v>
      </c>
      <c r="F273" s="9" t="str">
        <f t="shared" si="9"/>
        <v>2</v>
      </c>
      <c r="G273" s="1" t="s">
        <v>223</v>
      </c>
      <c r="H273" s="10">
        <v>1500</v>
      </c>
    </row>
    <row r="274" spans="1:8" x14ac:dyDescent="0.25">
      <c r="A274" s="1">
        <v>0</v>
      </c>
      <c r="B274" s="1">
        <v>17100</v>
      </c>
      <c r="C274" s="1" t="s">
        <v>293</v>
      </c>
      <c r="D274" s="1">
        <v>2211101</v>
      </c>
      <c r="E274" s="1" t="str">
        <f t="shared" si="8"/>
        <v>171002211101</v>
      </c>
      <c r="F274" s="9" t="str">
        <f t="shared" si="9"/>
        <v>2</v>
      </c>
      <c r="G274" s="1" t="s">
        <v>261</v>
      </c>
      <c r="H274" s="10">
        <v>1000</v>
      </c>
    </row>
    <row r="275" spans="1:8" x14ac:dyDescent="0.25">
      <c r="A275" s="1">
        <v>0</v>
      </c>
      <c r="B275" s="1">
        <v>17100</v>
      </c>
      <c r="C275" s="1" t="s">
        <v>293</v>
      </c>
      <c r="D275" s="1">
        <v>2211301</v>
      </c>
      <c r="E275" s="1" t="str">
        <f t="shared" si="8"/>
        <v>171002211301</v>
      </c>
      <c r="F275" s="9" t="str">
        <f t="shared" si="9"/>
        <v>2</v>
      </c>
      <c r="G275" s="1" t="s">
        <v>295</v>
      </c>
      <c r="H275" s="10">
        <v>2500</v>
      </c>
    </row>
    <row r="276" spans="1:8" x14ac:dyDescent="0.25">
      <c r="A276" s="1">
        <v>0</v>
      </c>
      <c r="B276" s="1">
        <v>17100</v>
      </c>
      <c r="C276" s="1" t="s">
        <v>293</v>
      </c>
      <c r="D276" s="1">
        <v>2219901</v>
      </c>
      <c r="E276" s="1" t="str">
        <f t="shared" si="8"/>
        <v>171002219901</v>
      </c>
      <c r="F276" s="9" t="str">
        <f t="shared" si="9"/>
        <v>2</v>
      </c>
      <c r="G276" s="1" t="s">
        <v>224</v>
      </c>
      <c r="H276" s="10">
        <v>750</v>
      </c>
    </row>
    <row r="277" spans="1:8" x14ac:dyDescent="0.25">
      <c r="A277" s="1">
        <v>0</v>
      </c>
      <c r="B277" s="1">
        <v>17100</v>
      </c>
      <c r="C277" s="1" t="s">
        <v>293</v>
      </c>
      <c r="D277" s="1">
        <v>2220001</v>
      </c>
      <c r="E277" s="1" t="str">
        <f t="shared" si="8"/>
        <v>171002220001</v>
      </c>
      <c r="F277" s="9" t="str">
        <f t="shared" si="9"/>
        <v>2</v>
      </c>
      <c r="G277" s="1" t="s">
        <v>226</v>
      </c>
      <c r="H277" s="10">
        <v>1000</v>
      </c>
    </row>
    <row r="278" spans="1:8" x14ac:dyDescent="0.25">
      <c r="A278" s="1">
        <v>0</v>
      </c>
      <c r="B278" s="1">
        <v>17100</v>
      </c>
      <c r="C278" s="1" t="s">
        <v>293</v>
      </c>
      <c r="D278" s="1">
        <v>2240001</v>
      </c>
      <c r="E278" s="1" t="str">
        <f t="shared" si="8"/>
        <v>171002240001</v>
      </c>
      <c r="F278" s="9" t="str">
        <f t="shared" si="9"/>
        <v>2</v>
      </c>
      <c r="G278" s="1" t="s">
        <v>227</v>
      </c>
      <c r="H278" s="10">
        <v>3500</v>
      </c>
    </row>
    <row r="279" spans="1:8" x14ac:dyDescent="0.25">
      <c r="A279" s="1">
        <v>0</v>
      </c>
      <c r="B279" s="1">
        <v>17100</v>
      </c>
      <c r="C279" s="1" t="s">
        <v>293</v>
      </c>
      <c r="D279" s="1">
        <v>2270600</v>
      </c>
      <c r="E279" s="1" t="str">
        <f t="shared" si="8"/>
        <v>171002270600</v>
      </c>
      <c r="F279" s="9" t="str">
        <f t="shared" si="9"/>
        <v>2</v>
      </c>
      <c r="G279" s="1" t="s">
        <v>245</v>
      </c>
      <c r="H279" s="10">
        <v>15000</v>
      </c>
    </row>
    <row r="280" spans="1:8" x14ac:dyDescent="0.25">
      <c r="A280" s="1">
        <v>0</v>
      </c>
      <c r="B280" s="1">
        <v>17100</v>
      </c>
      <c r="C280" s="1" t="s">
        <v>293</v>
      </c>
      <c r="D280" s="1">
        <v>2279900</v>
      </c>
      <c r="E280" s="1" t="str">
        <f t="shared" si="8"/>
        <v>171002279900</v>
      </c>
      <c r="F280" s="9" t="str">
        <f t="shared" si="9"/>
        <v>2</v>
      </c>
      <c r="G280" s="1" t="s">
        <v>296</v>
      </c>
      <c r="H280" s="10">
        <v>54952.05</v>
      </c>
    </row>
    <row r="281" spans="1:8" x14ac:dyDescent="0.25">
      <c r="A281" s="1">
        <v>0</v>
      </c>
      <c r="B281" s="1">
        <v>17100</v>
      </c>
      <c r="C281" s="1" t="s">
        <v>293</v>
      </c>
      <c r="D281" s="1">
        <v>2279901</v>
      </c>
      <c r="E281" s="1" t="str">
        <f t="shared" si="8"/>
        <v>171002279901</v>
      </c>
      <c r="F281" s="9" t="str">
        <f t="shared" si="9"/>
        <v>2</v>
      </c>
      <c r="G281" s="1" t="s">
        <v>229</v>
      </c>
      <c r="H281" s="10">
        <v>15000</v>
      </c>
    </row>
    <row r="282" spans="1:8" x14ac:dyDescent="0.25">
      <c r="A282" s="1">
        <v>0</v>
      </c>
      <c r="B282" s="1">
        <v>17100</v>
      </c>
      <c r="C282" s="1" t="s">
        <v>293</v>
      </c>
      <c r="D282" s="1">
        <v>2302000</v>
      </c>
      <c r="E282" s="1" t="str">
        <f t="shared" si="8"/>
        <v>171002302000</v>
      </c>
      <c r="F282" s="9" t="str">
        <f t="shared" si="9"/>
        <v>2</v>
      </c>
      <c r="G282" s="1" t="s">
        <v>232</v>
      </c>
      <c r="H282" s="10">
        <v>50</v>
      </c>
    </row>
    <row r="283" spans="1:8" x14ac:dyDescent="0.25">
      <c r="A283" s="1">
        <v>0</v>
      </c>
      <c r="B283" s="1">
        <v>17100</v>
      </c>
      <c r="C283" s="1" t="s">
        <v>293</v>
      </c>
      <c r="D283" s="1">
        <v>2312000</v>
      </c>
      <c r="E283" s="1" t="str">
        <f t="shared" si="8"/>
        <v>171002312000</v>
      </c>
      <c r="F283" s="9" t="str">
        <f t="shared" si="9"/>
        <v>2</v>
      </c>
      <c r="G283" s="1" t="s">
        <v>233</v>
      </c>
      <c r="H283" s="10">
        <v>50</v>
      </c>
    </row>
    <row r="284" spans="1:8" x14ac:dyDescent="0.25">
      <c r="A284" s="1">
        <v>0</v>
      </c>
      <c r="B284" s="1">
        <v>17100</v>
      </c>
      <c r="C284" s="1" t="s">
        <v>293</v>
      </c>
      <c r="D284" s="1">
        <v>6190051</v>
      </c>
      <c r="E284" s="1" t="str">
        <f t="shared" si="8"/>
        <v>171006190051</v>
      </c>
      <c r="F284" s="9" t="str">
        <f t="shared" si="9"/>
        <v>6</v>
      </c>
      <c r="G284" s="1" t="s">
        <v>297</v>
      </c>
      <c r="H284" s="10">
        <v>14000</v>
      </c>
    </row>
    <row r="285" spans="1:8" x14ac:dyDescent="0.25">
      <c r="A285" s="1">
        <v>0</v>
      </c>
      <c r="B285" s="1">
        <v>17100</v>
      </c>
      <c r="C285" s="1" t="s">
        <v>293</v>
      </c>
      <c r="D285" s="1">
        <v>6190052</v>
      </c>
      <c r="E285" s="1" t="str">
        <f t="shared" si="8"/>
        <v>171006190052</v>
      </c>
      <c r="F285" s="9" t="str">
        <f t="shared" si="9"/>
        <v>6</v>
      </c>
      <c r="G285" s="1" t="s">
        <v>298</v>
      </c>
      <c r="H285" s="10">
        <v>11500</v>
      </c>
    </row>
    <row r="286" spans="1:8" x14ac:dyDescent="0.25">
      <c r="A286" s="1">
        <v>0</v>
      </c>
      <c r="B286" s="1">
        <v>17100</v>
      </c>
      <c r="C286" s="1" t="s">
        <v>293</v>
      </c>
      <c r="D286" s="1">
        <v>6230000</v>
      </c>
      <c r="E286" s="1" t="str">
        <f t="shared" si="8"/>
        <v>171006230000</v>
      </c>
      <c r="F286" s="9" t="str">
        <f t="shared" si="9"/>
        <v>6</v>
      </c>
      <c r="G286" s="1" t="s">
        <v>268</v>
      </c>
      <c r="H286" s="10">
        <v>3000</v>
      </c>
    </row>
    <row r="287" spans="1:8" x14ac:dyDescent="0.25">
      <c r="A287" s="1">
        <v>0</v>
      </c>
      <c r="B287" s="1">
        <v>17200</v>
      </c>
      <c r="C287" s="1" t="s">
        <v>299</v>
      </c>
      <c r="D287" s="1">
        <v>2100001</v>
      </c>
      <c r="E287" s="1" t="str">
        <f t="shared" si="8"/>
        <v>172002100001</v>
      </c>
      <c r="F287" s="9" t="str">
        <f t="shared" si="9"/>
        <v>2</v>
      </c>
      <c r="G287" s="1" t="s">
        <v>257</v>
      </c>
      <c r="H287" s="10">
        <v>6000</v>
      </c>
    </row>
    <row r="288" spans="1:8" x14ac:dyDescent="0.25">
      <c r="A288" s="1">
        <v>0</v>
      </c>
      <c r="B288" s="1">
        <v>17200</v>
      </c>
      <c r="C288" s="1" t="s">
        <v>299</v>
      </c>
      <c r="D288" s="1">
        <v>2279900</v>
      </c>
      <c r="E288" s="1" t="str">
        <f t="shared" si="8"/>
        <v>172002279900</v>
      </c>
      <c r="F288" s="9" t="str">
        <f t="shared" si="9"/>
        <v>2</v>
      </c>
      <c r="G288" s="1" t="s">
        <v>229</v>
      </c>
      <c r="H288" s="10">
        <v>7000</v>
      </c>
    </row>
    <row r="289" spans="1:8" x14ac:dyDescent="0.25">
      <c r="A289" s="1">
        <v>0</v>
      </c>
      <c r="B289" s="1">
        <v>17200</v>
      </c>
      <c r="C289" s="1" t="s">
        <v>299</v>
      </c>
      <c r="D289" s="1">
        <v>4800139</v>
      </c>
      <c r="E289" s="1" t="str">
        <f t="shared" si="8"/>
        <v>172004800139</v>
      </c>
      <c r="F289" s="9" t="str">
        <f t="shared" si="9"/>
        <v>4</v>
      </c>
      <c r="G289" s="1" t="s">
        <v>300</v>
      </c>
      <c r="H289" s="10">
        <v>700</v>
      </c>
    </row>
    <row r="290" spans="1:8" x14ac:dyDescent="0.25">
      <c r="A290" s="1">
        <v>0</v>
      </c>
      <c r="B290" s="1">
        <v>17200</v>
      </c>
      <c r="C290" s="1" t="s">
        <v>299</v>
      </c>
      <c r="D290" s="1">
        <v>4800161</v>
      </c>
      <c r="E290" s="1" t="str">
        <f t="shared" si="8"/>
        <v>172004800161</v>
      </c>
      <c r="F290" s="9" t="str">
        <f t="shared" si="9"/>
        <v>4</v>
      </c>
      <c r="G290" s="1" t="s">
        <v>301</v>
      </c>
      <c r="H290" s="10">
        <v>1000</v>
      </c>
    </row>
    <row r="291" spans="1:8" x14ac:dyDescent="0.25">
      <c r="A291" s="1">
        <v>0</v>
      </c>
      <c r="B291" s="1">
        <v>17200</v>
      </c>
      <c r="C291" s="1" t="s">
        <v>299</v>
      </c>
      <c r="D291" s="1">
        <v>4800180</v>
      </c>
      <c r="E291" s="1" t="str">
        <f t="shared" si="8"/>
        <v>172004800180</v>
      </c>
      <c r="F291" s="9" t="str">
        <f t="shared" si="9"/>
        <v>4</v>
      </c>
      <c r="G291" s="1" t="s">
        <v>302</v>
      </c>
      <c r="H291" s="10">
        <v>1500</v>
      </c>
    </row>
    <row r="292" spans="1:8" x14ac:dyDescent="0.25">
      <c r="A292" s="1">
        <v>0</v>
      </c>
      <c r="B292" s="1">
        <v>17200</v>
      </c>
      <c r="C292" s="1" t="s">
        <v>299</v>
      </c>
      <c r="D292" s="1">
        <v>4800187</v>
      </c>
      <c r="E292" s="1" t="str">
        <f t="shared" si="8"/>
        <v>172004800187</v>
      </c>
      <c r="F292" s="9" t="str">
        <f t="shared" si="9"/>
        <v>4</v>
      </c>
      <c r="G292" s="1" t="s">
        <v>303</v>
      </c>
      <c r="H292" s="10">
        <v>1500</v>
      </c>
    </row>
    <row r="293" spans="1:8" x14ac:dyDescent="0.25">
      <c r="A293" s="1">
        <v>0</v>
      </c>
      <c r="B293" s="1">
        <v>17200</v>
      </c>
      <c r="C293" s="1" t="s">
        <v>299</v>
      </c>
      <c r="D293" s="63">
        <v>7800021</v>
      </c>
      <c r="E293" s="1" t="str">
        <f t="shared" si="8"/>
        <v>172007800021</v>
      </c>
      <c r="F293" s="9" t="str">
        <f t="shared" si="9"/>
        <v>7</v>
      </c>
      <c r="G293" s="1" t="s">
        <v>793</v>
      </c>
      <c r="H293" s="10">
        <v>10000</v>
      </c>
    </row>
    <row r="294" spans="1:8" x14ac:dyDescent="0.25">
      <c r="A294" s="1">
        <v>0</v>
      </c>
      <c r="B294" s="1">
        <v>23100</v>
      </c>
      <c r="C294" s="1" t="s">
        <v>304</v>
      </c>
      <c r="D294" s="1">
        <v>1200301</v>
      </c>
      <c r="E294" s="1" t="str">
        <f t="shared" si="8"/>
        <v>231001200301</v>
      </c>
      <c r="F294" s="9" t="str">
        <f t="shared" si="9"/>
        <v>1</v>
      </c>
      <c r="G294" s="1" t="s">
        <v>188</v>
      </c>
      <c r="H294" s="10">
        <v>5519</v>
      </c>
    </row>
    <row r="295" spans="1:8" x14ac:dyDescent="0.25">
      <c r="A295" s="1">
        <v>0</v>
      </c>
      <c r="B295" s="1">
        <v>23100</v>
      </c>
      <c r="C295" s="1" t="s">
        <v>304</v>
      </c>
      <c r="D295" s="1">
        <v>1210001</v>
      </c>
      <c r="E295" s="1" t="str">
        <f t="shared" si="8"/>
        <v>231001210001</v>
      </c>
      <c r="F295" s="9" t="str">
        <f t="shared" si="9"/>
        <v>1</v>
      </c>
      <c r="G295" s="1" t="s">
        <v>191</v>
      </c>
      <c r="H295" s="10">
        <v>3086.7</v>
      </c>
    </row>
    <row r="296" spans="1:8" x14ac:dyDescent="0.25">
      <c r="A296" s="1">
        <v>0</v>
      </c>
      <c r="B296" s="1">
        <v>23100</v>
      </c>
      <c r="C296" s="1" t="s">
        <v>304</v>
      </c>
      <c r="D296" s="1">
        <v>1210101</v>
      </c>
      <c r="E296" s="1" t="str">
        <f t="shared" si="8"/>
        <v>231001210101</v>
      </c>
      <c r="F296" s="9" t="str">
        <f t="shared" si="9"/>
        <v>1</v>
      </c>
      <c r="G296" s="1" t="s">
        <v>192</v>
      </c>
      <c r="H296" s="10">
        <v>2397.8000000000002</v>
      </c>
    </row>
    <row r="297" spans="1:8" x14ac:dyDescent="0.25">
      <c r="A297" s="1">
        <v>0</v>
      </c>
      <c r="B297" s="1">
        <v>23100</v>
      </c>
      <c r="C297" s="1" t="s">
        <v>304</v>
      </c>
      <c r="D297" s="1">
        <v>1310001</v>
      </c>
      <c r="E297" s="1" t="str">
        <f t="shared" si="8"/>
        <v>231001310001</v>
      </c>
      <c r="F297" s="9" t="str">
        <f t="shared" si="9"/>
        <v>1</v>
      </c>
      <c r="G297" s="1" t="s">
        <v>198</v>
      </c>
      <c r="H297" s="10">
        <v>14412</v>
      </c>
    </row>
    <row r="298" spans="1:8" x14ac:dyDescent="0.25">
      <c r="A298" s="1">
        <v>0</v>
      </c>
      <c r="B298" s="1">
        <v>23100</v>
      </c>
      <c r="C298" s="1" t="s">
        <v>304</v>
      </c>
      <c r="D298" s="1">
        <v>1310002</v>
      </c>
      <c r="E298" s="1" t="str">
        <f t="shared" si="8"/>
        <v>231001310002</v>
      </c>
      <c r="F298" s="9" t="str">
        <f t="shared" si="9"/>
        <v>1</v>
      </c>
      <c r="G298" s="1" t="s">
        <v>199</v>
      </c>
      <c r="H298" s="10">
        <v>1569.9</v>
      </c>
    </row>
    <row r="299" spans="1:8" x14ac:dyDescent="0.25">
      <c r="A299" s="1">
        <v>0</v>
      </c>
      <c r="B299" s="1">
        <v>23100</v>
      </c>
      <c r="C299" s="1" t="s">
        <v>304</v>
      </c>
      <c r="D299" s="1">
        <v>1310003</v>
      </c>
      <c r="E299" s="1" t="str">
        <f t="shared" si="8"/>
        <v>231001310003</v>
      </c>
      <c r="F299" s="9" t="str">
        <f t="shared" si="9"/>
        <v>1</v>
      </c>
      <c r="G299" s="1" t="s">
        <v>200</v>
      </c>
      <c r="H299" s="10">
        <v>7972.3</v>
      </c>
    </row>
    <row r="300" spans="1:8" x14ac:dyDescent="0.25">
      <c r="A300" s="1">
        <v>0</v>
      </c>
      <c r="B300" s="1">
        <v>23100</v>
      </c>
      <c r="C300" s="1" t="s">
        <v>304</v>
      </c>
      <c r="D300" s="1">
        <v>1310004</v>
      </c>
      <c r="E300" s="1" t="str">
        <f t="shared" si="8"/>
        <v>231001310004</v>
      </c>
      <c r="F300" s="9" t="str">
        <f t="shared" si="9"/>
        <v>1</v>
      </c>
      <c r="G300" s="1" t="s">
        <v>201</v>
      </c>
      <c r="H300" s="10">
        <v>7734.6</v>
      </c>
    </row>
    <row r="301" spans="1:8" x14ac:dyDescent="0.25">
      <c r="A301" s="1">
        <v>0</v>
      </c>
      <c r="B301" s="1">
        <v>23100</v>
      </c>
      <c r="C301" s="1" t="s">
        <v>304</v>
      </c>
      <c r="D301" s="1">
        <v>1310005</v>
      </c>
      <c r="E301" s="1" t="str">
        <f t="shared" si="8"/>
        <v>231001310005</v>
      </c>
      <c r="F301" s="9" t="str">
        <f t="shared" si="9"/>
        <v>1</v>
      </c>
      <c r="G301" s="1" t="s">
        <v>202</v>
      </c>
      <c r="H301" s="10">
        <v>10</v>
      </c>
    </row>
    <row r="302" spans="1:8" x14ac:dyDescent="0.25">
      <c r="A302" s="1">
        <v>0</v>
      </c>
      <c r="B302" s="1">
        <v>23100</v>
      </c>
      <c r="C302" s="1" t="s">
        <v>304</v>
      </c>
      <c r="D302" s="1">
        <v>1500003</v>
      </c>
      <c r="E302" s="1" t="str">
        <f t="shared" si="8"/>
        <v>231001500003</v>
      </c>
      <c r="F302" s="9" t="str">
        <f t="shared" si="9"/>
        <v>1</v>
      </c>
      <c r="G302" s="1" t="s">
        <v>289</v>
      </c>
      <c r="H302" s="10">
        <v>50</v>
      </c>
    </row>
    <row r="303" spans="1:8" x14ac:dyDescent="0.25">
      <c r="A303" s="1">
        <v>0</v>
      </c>
      <c r="B303" s="1">
        <v>23100</v>
      </c>
      <c r="C303" s="1" t="s">
        <v>304</v>
      </c>
      <c r="D303" s="1">
        <v>1600001</v>
      </c>
      <c r="E303" s="1" t="str">
        <f t="shared" si="8"/>
        <v>231001600001</v>
      </c>
      <c r="F303" s="9" t="str">
        <f t="shared" si="9"/>
        <v>1</v>
      </c>
      <c r="G303" s="1" t="s">
        <v>207</v>
      </c>
      <c r="H303" s="10">
        <v>13449</v>
      </c>
    </row>
    <row r="304" spans="1:8" x14ac:dyDescent="0.25">
      <c r="A304" s="1">
        <v>0</v>
      </c>
      <c r="B304" s="1">
        <v>23100</v>
      </c>
      <c r="C304" s="1" t="s">
        <v>304</v>
      </c>
      <c r="D304" s="1">
        <v>2020001</v>
      </c>
      <c r="E304" s="1" t="str">
        <f t="shared" si="8"/>
        <v>231002020001</v>
      </c>
      <c r="F304" s="9" t="str">
        <f t="shared" si="9"/>
        <v>2</v>
      </c>
      <c r="G304" s="1" t="s">
        <v>256</v>
      </c>
      <c r="H304" s="13">
        <v>10890</v>
      </c>
    </row>
    <row r="305" spans="1:8" x14ac:dyDescent="0.25">
      <c r="A305" s="1">
        <v>0</v>
      </c>
      <c r="B305" s="1">
        <v>23100</v>
      </c>
      <c r="C305" s="1" t="s">
        <v>304</v>
      </c>
      <c r="D305" s="1">
        <v>2060001</v>
      </c>
      <c r="E305" s="1" t="str">
        <f t="shared" si="8"/>
        <v>231002060001</v>
      </c>
      <c r="F305" s="9" t="str">
        <f t="shared" si="9"/>
        <v>2</v>
      </c>
      <c r="G305" s="1" t="s">
        <v>210</v>
      </c>
      <c r="H305" s="14">
        <v>300</v>
      </c>
    </row>
    <row r="306" spans="1:8" x14ac:dyDescent="0.25">
      <c r="A306" s="1">
        <v>0</v>
      </c>
      <c r="B306" s="1">
        <v>23100</v>
      </c>
      <c r="C306" s="1" t="s">
        <v>304</v>
      </c>
      <c r="D306" s="1">
        <v>2120000</v>
      </c>
      <c r="E306" s="1" t="str">
        <f t="shared" si="8"/>
        <v>231002120000</v>
      </c>
      <c r="F306" s="9" t="str">
        <f t="shared" si="9"/>
        <v>2</v>
      </c>
      <c r="G306" s="1" t="s">
        <v>211</v>
      </c>
      <c r="H306" s="15">
        <v>4000</v>
      </c>
    </row>
    <row r="307" spans="1:8" x14ac:dyDescent="0.25">
      <c r="A307" s="1">
        <v>0</v>
      </c>
      <c r="B307" s="1">
        <v>23100</v>
      </c>
      <c r="C307" s="1" t="s">
        <v>304</v>
      </c>
      <c r="D307" s="1">
        <v>2130001</v>
      </c>
      <c r="E307" s="1" t="str">
        <f t="shared" si="8"/>
        <v>231002130001</v>
      </c>
      <c r="F307" s="9" t="str">
        <f t="shared" si="9"/>
        <v>2</v>
      </c>
      <c r="G307" s="1" t="s">
        <v>212</v>
      </c>
      <c r="H307" s="10">
        <v>500</v>
      </c>
    </row>
    <row r="308" spans="1:8" x14ac:dyDescent="0.25">
      <c r="A308" s="1">
        <v>0</v>
      </c>
      <c r="B308" s="1">
        <v>23100</v>
      </c>
      <c r="C308" s="1" t="s">
        <v>305</v>
      </c>
      <c r="D308" s="1">
        <v>2160001</v>
      </c>
      <c r="E308" s="1" t="str">
        <f t="shared" si="8"/>
        <v>231002160001</v>
      </c>
      <c r="F308" s="9" t="str">
        <f t="shared" si="9"/>
        <v>2</v>
      </c>
      <c r="G308" s="1" t="s">
        <v>215</v>
      </c>
      <c r="H308" s="10">
        <v>100</v>
      </c>
    </row>
    <row r="309" spans="1:8" x14ac:dyDescent="0.25">
      <c r="A309" s="1">
        <v>0</v>
      </c>
      <c r="B309" s="1">
        <v>23100</v>
      </c>
      <c r="C309" s="1" t="s">
        <v>305</v>
      </c>
      <c r="D309" s="1">
        <v>2160002</v>
      </c>
      <c r="E309" s="1" t="str">
        <f t="shared" si="8"/>
        <v>231002160002</v>
      </c>
      <c r="F309" s="9" t="str">
        <f t="shared" si="9"/>
        <v>2</v>
      </c>
      <c r="G309" s="1" t="s">
        <v>217</v>
      </c>
      <c r="H309" s="10">
        <v>100</v>
      </c>
    </row>
    <row r="310" spans="1:8" x14ac:dyDescent="0.25">
      <c r="A310" s="1">
        <v>0</v>
      </c>
      <c r="B310" s="1">
        <v>23100</v>
      </c>
      <c r="C310" s="1" t="s">
        <v>304</v>
      </c>
      <c r="D310" s="1">
        <v>2200001</v>
      </c>
      <c r="E310" s="1" t="str">
        <f t="shared" si="8"/>
        <v>231002200001</v>
      </c>
      <c r="F310" s="9" t="str">
        <f t="shared" si="9"/>
        <v>2</v>
      </c>
      <c r="G310" s="1" t="s">
        <v>218</v>
      </c>
      <c r="H310" s="10">
        <v>1000</v>
      </c>
    </row>
    <row r="311" spans="1:8" x14ac:dyDescent="0.25">
      <c r="A311" s="1">
        <v>0</v>
      </c>
      <c r="B311" s="1">
        <v>23100</v>
      </c>
      <c r="C311" s="1" t="s">
        <v>304</v>
      </c>
      <c r="D311" s="1">
        <v>2200010</v>
      </c>
      <c r="E311" s="1" t="str">
        <f t="shared" si="8"/>
        <v>231002200010</v>
      </c>
      <c r="F311" s="9" t="str">
        <f t="shared" si="9"/>
        <v>2</v>
      </c>
      <c r="G311" s="1" t="s">
        <v>219</v>
      </c>
      <c r="H311" s="10">
        <v>500</v>
      </c>
    </row>
    <row r="312" spans="1:8" x14ac:dyDescent="0.25">
      <c r="A312" s="1">
        <v>0</v>
      </c>
      <c r="B312" s="1">
        <v>23100</v>
      </c>
      <c r="C312" s="1" t="s">
        <v>304</v>
      </c>
      <c r="D312" s="1">
        <v>2210001</v>
      </c>
      <c r="E312" s="1" t="str">
        <f t="shared" si="8"/>
        <v>231002210001</v>
      </c>
      <c r="F312" s="9" t="str">
        <f t="shared" si="9"/>
        <v>2</v>
      </c>
      <c r="G312" s="1" t="s">
        <v>220</v>
      </c>
      <c r="H312" s="10">
        <v>18000</v>
      </c>
    </row>
    <row r="313" spans="1:8" x14ac:dyDescent="0.25">
      <c r="A313" s="1">
        <v>0</v>
      </c>
      <c r="B313" s="1">
        <v>23100</v>
      </c>
      <c r="C313" s="1" t="s">
        <v>304</v>
      </c>
      <c r="D313" s="1">
        <v>2210003</v>
      </c>
      <c r="E313" s="1" t="str">
        <f t="shared" si="8"/>
        <v>231002210003</v>
      </c>
      <c r="F313" s="9" t="str">
        <f t="shared" si="9"/>
        <v>2</v>
      </c>
      <c r="G313" s="1" t="s">
        <v>306</v>
      </c>
      <c r="H313" s="10">
        <v>500</v>
      </c>
    </row>
    <row r="314" spans="1:8" x14ac:dyDescent="0.25">
      <c r="A314" s="1">
        <v>0</v>
      </c>
      <c r="B314" s="1">
        <v>23100</v>
      </c>
      <c r="C314" s="1" t="s">
        <v>304</v>
      </c>
      <c r="D314" s="1">
        <v>2210101</v>
      </c>
      <c r="E314" s="1" t="str">
        <f t="shared" si="8"/>
        <v>231002210101</v>
      </c>
      <c r="F314" s="9" t="str">
        <f t="shared" si="9"/>
        <v>2</v>
      </c>
      <c r="G314" s="1" t="s">
        <v>221</v>
      </c>
      <c r="H314" s="10">
        <v>1250</v>
      </c>
    </row>
    <row r="315" spans="1:8" x14ac:dyDescent="0.25">
      <c r="A315" s="1">
        <v>0</v>
      </c>
      <c r="B315" s="1">
        <v>23100</v>
      </c>
      <c r="C315" s="1" t="s">
        <v>304</v>
      </c>
      <c r="D315" s="1">
        <v>2210201</v>
      </c>
      <c r="E315" s="1" t="str">
        <f t="shared" si="8"/>
        <v>231002210201</v>
      </c>
      <c r="F315" s="9" t="str">
        <f t="shared" si="9"/>
        <v>2</v>
      </c>
      <c r="G315" s="1" t="s">
        <v>307</v>
      </c>
      <c r="H315" s="10">
        <v>500</v>
      </c>
    </row>
    <row r="316" spans="1:8" x14ac:dyDescent="0.25">
      <c r="A316" s="1">
        <v>0</v>
      </c>
      <c r="B316" s="1">
        <v>23100</v>
      </c>
      <c r="C316" s="1" t="s">
        <v>304</v>
      </c>
      <c r="D316" s="1">
        <v>2219905</v>
      </c>
      <c r="E316" s="1" t="str">
        <f t="shared" si="8"/>
        <v>231002219905</v>
      </c>
      <c r="F316" s="9" t="str">
        <f t="shared" si="9"/>
        <v>2</v>
      </c>
      <c r="G316" s="1" t="s">
        <v>225</v>
      </c>
      <c r="H316" s="10">
        <v>300</v>
      </c>
    </row>
    <row r="317" spans="1:8" x14ac:dyDescent="0.25">
      <c r="A317" s="1">
        <v>0</v>
      </c>
      <c r="B317" s="1">
        <v>23100</v>
      </c>
      <c r="C317" s="1" t="s">
        <v>304</v>
      </c>
      <c r="D317" s="1">
        <v>2220001</v>
      </c>
      <c r="E317" s="1" t="str">
        <f t="shared" si="8"/>
        <v>231002220001</v>
      </c>
      <c r="F317" s="9" t="str">
        <f t="shared" si="9"/>
        <v>2</v>
      </c>
      <c r="G317" s="1" t="s">
        <v>226</v>
      </c>
      <c r="H317" s="10">
        <v>750</v>
      </c>
    </row>
    <row r="318" spans="1:8" x14ac:dyDescent="0.25">
      <c r="A318" s="1">
        <v>0</v>
      </c>
      <c r="B318" s="1">
        <v>23100</v>
      </c>
      <c r="C318" s="1" t="s">
        <v>304</v>
      </c>
      <c r="D318" s="1">
        <v>2269900</v>
      </c>
      <c r="E318" s="1" t="str">
        <f t="shared" si="8"/>
        <v>231002269900</v>
      </c>
      <c r="F318" s="9" t="str">
        <f t="shared" si="9"/>
        <v>2</v>
      </c>
      <c r="G318" s="1" t="s">
        <v>262</v>
      </c>
      <c r="H318" s="10">
        <v>250</v>
      </c>
    </row>
    <row r="319" spans="1:8" x14ac:dyDescent="0.25">
      <c r="A319" s="1">
        <v>0</v>
      </c>
      <c r="B319" s="1">
        <v>23100</v>
      </c>
      <c r="C319" s="1" t="s">
        <v>304</v>
      </c>
      <c r="D319" s="1">
        <v>6360000</v>
      </c>
      <c r="E319" s="1" t="str">
        <f t="shared" si="8"/>
        <v>231006360000</v>
      </c>
      <c r="F319" s="9" t="str">
        <f t="shared" si="9"/>
        <v>6</v>
      </c>
      <c r="G319" s="1" t="s">
        <v>237</v>
      </c>
      <c r="H319" s="10">
        <v>100</v>
      </c>
    </row>
    <row r="320" spans="1:8" x14ac:dyDescent="0.25">
      <c r="A320" s="1">
        <v>0</v>
      </c>
      <c r="B320" s="1">
        <v>23101</v>
      </c>
      <c r="C320" s="1" t="s">
        <v>308</v>
      </c>
      <c r="D320" s="1">
        <v>2269900</v>
      </c>
      <c r="E320" s="1" t="str">
        <f t="shared" si="8"/>
        <v>231012269900</v>
      </c>
      <c r="F320" s="9" t="str">
        <f t="shared" si="9"/>
        <v>2</v>
      </c>
      <c r="G320" s="1" t="s">
        <v>262</v>
      </c>
      <c r="H320" s="10">
        <v>1000</v>
      </c>
    </row>
    <row r="321" spans="1:8" x14ac:dyDescent="0.25">
      <c r="A321" s="1">
        <v>0</v>
      </c>
      <c r="B321" s="1">
        <v>23101</v>
      </c>
      <c r="C321" s="1" t="s">
        <v>308</v>
      </c>
      <c r="D321" s="1">
        <v>2269918</v>
      </c>
      <c r="E321" s="1" t="str">
        <f t="shared" si="8"/>
        <v>231012269918</v>
      </c>
      <c r="F321" s="9" t="str">
        <f t="shared" si="9"/>
        <v>2</v>
      </c>
      <c r="G321" s="1" t="s">
        <v>309</v>
      </c>
      <c r="H321" s="10">
        <v>500</v>
      </c>
    </row>
    <row r="322" spans="1:8" x14ac:dyDescent="0.25">
      <c r="A322" s="1">
        <v>0</v>
      </c>
      <c r="B322" s="1">
        <v>23101</v>
      </c>
      <c r="C322" s="1" t="s">
        <v>308</v>
      </c>
      <c r="D322" s="1">
        <v>2269919</v>
      </c>
      <c r="E322" s="1" t="str">
        <f t="shared" si="8"/>
        <v>231012269919</v>
      </c>
      <c r="F322" s="9" t="str">
        <f t="shared" si="9"/>
        <v>2</v>
      </c>
      <c r="G322" s="1" t="s">
        <v>310</v>
      </c>
      <c r="H322" s="10">
        <v>3000</v>
      </c>
    </row>
    <row r="323" spans="1:8" x14ac:dyDescent="0.25">
      <c r="A323" s="1">
        <v>0</v>
      </c>
      <c r="B323" s="1">
        <v>23101</v>
      </c>
      <c r="C323" s="1" t="s">
        <v>308</v>
      </c>
      <c r="D323" s="1">
        <v>2269922</v>
      </c>
      <c r="E323" s="1" t="str">
        <f t="shared" ref="E323:E386" si="10">CONCATENATE(B323,D323)</f>
        <v>231012269922</v>
      </c>
      <c r="F323" s="9" t="str">
        <f t="shared" ref="F323:F386" si="11">MID(D323,1,1)</f>
        <v>2</v>
      </c>
      <c r="G323" s="1" t="s">
        <v>311</v>
      </c>
      <c r="H323" s="10">
        <v>1000</v>
      </c>
    </row>
    <row r="324" spans="1:8" x14ac:dyDescent="0.25">
      <c r="A324" s="1">
        <v>0</v>
      </c>
      <c r="B324" s="1">
        <v>23101</v>
      </c>
      <c r="C324" s="1" t="s">
        <v>308</v>
      </c>
      <c r="D324" s="1">
        <v>2269923</v>
      </c>
      <c r="E324" s="1" t="str">
        <f t="shared" si="10"/>
        <v>231012269923</v>
      </c>
      <c r="F324" s="9" t="str">
        <f t="shared" si="11"/>
        <v>2</v>
      </c>
      <c r="G324" s="1" t="s">
        <v>312</v>
      </c>
      <c r="H324" s="10">
        <v>5000</v>
      </c>
    </row>
    <row r="325" spans="1:8" x14ac:dyDescent="0.25">
      <c r="A325" s="1">
        <v>0</v>
      </c>
      <c r="B325" s="1">
        <v>23101</v>
      </c>
      <c r="C325" s="1" t="s">
        <v>308</v>
      </c>
      <c r="D325" s="1">
        <v>2269924</v>
      </c>
      <c r="E325" s="1" t="str">
        <f t="shared" si="10"/>
        <v>231012269924</v>
      </c>
      <c r="F325" s="9" t="str">
        <f t="shared" si="11"/>
        <v>2</v>
      </c>
      <c r="G325" s="1" t="s">
        <v>313</v>
      </c>
      <c r="H325" s="10">
        <v>3000</v>
      </c>
    </row>
    <row r="326" spans="1:8" x14ac:dyDescent="0.25">
      <c r="A326" s="1">
        <v>0</v>
      </c>
      <c r="B326" s="1">
        <v>23101</v>
      </c>
      <c r="C326" s="1" t="s">
        <v>308</v>
      </c>
      <c r="D326" s="1">
        <v>2279949</v>
      </c>
      <c r="E326" s="1" t="str">
        <f t="shared" si="10"/>
        <v>231012279949</v>
      </c>
      <c r="F326" s="9" t="str">
        <f t="shared" si="11"/>
        <v>2</v>
      </c>
      <c r="G326" s="1" t="s">
        <v>314</v>
      </c>
      <c r="H326" s="10">
        <v>2000</v>
      </c>
    </row>
    <row r="327" spans="1:8" x14ac:dyDescent="0.25">
      <c r="A327" s="1">
        <v>0</v>
      </c>
      <c r="B327" s="1">
        <v>23101</v>
      </c>
      <c r="C327" s="1" t="s">
        <v>308</v>
      </c>
      <c r="D327" s="1">
        <v>2279952</v>
      </c>
      <c r="E327" s="1" t="str">
        <f t="shared" si="10"/>
        <v>231012279952</v>
      </c>
      <c r="F327" s="9" t="str">
        <f t="shared" si="11"/>
        <v>2</v>
      </c>
      <c r="G327" s="1" t="s">
        <v>315</v>
      </c>
      <c r="H327" s="10">
        <v>2000</v>
      </c>
    </row>
    <row r="328" spans="1:8" x14ac:dyDescent="0.25">
      <c r="A328" s="1">
        <v>0</v>
      </c>
      <c r="B328" s="1">
        <v>23101</v>
      </c>
      <c r="C328" s="1" t="s">
        <v>308</v>
      </c>
      <c r="D328" s="1">
        <v>4650001</v>
      </c>
      <c r="E328" s="1" t="str">
        <f t="shared" si="10"/>
        <v>231014650001</v>
      </c>
      <c r="F328" s="9" t="str">
        <f t="shared" si="11"/>
        <v>4</v>
      </c>
      <c r="G328" s="1" t="s">
        <v>316</v>
      </c>
      <c r="H328" s="10">
        <v>100000</v>
      </c>
    </row>
    <row r="329" spans="1:8" x14ac:dyDescent="0.25">
      <c r="A329" s="1">
        <v>0</v>
      </c>
      <c r="B329" s="1">
        <v>23102</v>
      </c>
      <c r="C329" s="1" t="s">
        <v>317</v>
      </c>
      <c r="D329" s="1">
        <v>4800006</v>
      </c>
      <c r="E329" s="1" t="str">
        <f t="shared" si="10"/>
        <v>231024800006</v>
      </c>
      <c r="F329" s="9" t="str">
        <f t="shared" si="11"/>
        <v>4</v>
      </c>
      <c r="G329" s="1" t="s">
        <v>318</v>
      </c>
      <c r="H329" s="10">
        <v>1500</v>
      </c>
    </row>
    <row r="330" spans="1:8" x14ac:dyDescent="0.25">
      <c r="A330" s="1">
        <v>0</v>
      </c>
      <c r="B330" s="1">
        <v>23102</v>
      </c>
      <c r="C330" s="1" t="s">
        <v>317</v>
      </c>
      <c r="D330" s="1">
        <v>4800054</v>
      </c>
      <c r="E330" s="1" t="str">
        <f t="shared" si="10"/>
        <v>231024800054</v>
      </c>
      <c r="F330" s="9" t="str">
        <f t="shared" si="11"/>
        <v>4</v>
      </c>
      <c r="G330" s="1" t="s">
        <v>319</v>
      </c>
      <c r="H330" s="10">
        <v>600</v>
      </c>
    </row>
    <row r="331" spans="1:8" x14ac:dyDescent="0.25">
      <c r="A331" s="1">
        <v>0</v>
      </c>
      <c r="B331" s="1">
        <v>23102</v>
      </c>
      <c r="C331" s="1" t="s">
        <v>317</v>
      </c>
      <c r="D331" s="1">
        <v>4800087</v>
      </c>
      <c r="E331" s="1" t="str">
        <f t="shared" si="10"/>
        <v>231024800087</v>
      </c>
      <c r="F331" s="9" t="str">
        <f t="shared" si="11"/>
        <v>4</v>
      </c>
      <c r="G331" s="1" t="s">
        <v>320</v>
      </c>
      <c r="H331" s="10">
        <v>5400</v>
      </c>
    </row>
    <row r="332" spans="1:8" x14ac:dyDescent="0.25">
      <c r="A332" s="1">
        <v>0</v>
      </c>
      <c r="B332" s="1">
        <v>23102</v>
      </c>
      <c r="C332" s="1" t="s">
        <v>317</v>
      </c>
      <c r="D332" s="1">
        <v>4800128</v>
      </c>
      <c r="E332" s="1" t="str">
        <f t="shared" si="10"/>
        <v>231024800128</v>
      </c>
      <c r="F332" s="9" t="str">
        <f t="shared" si="11"/>
        <v>4</v>
      </c>
      <c r="G332" s="1" t="s">
        <v>321</v>
      </c>
      <c r="H332" s="10">
        <v>6000</v>
      </c>
    </row>
    <row r="333" spans="1:8" x14ac:dyDescent="0.25">
      <c r="A333" s="1">
        <v>0</v>
      </c>
      <c r="B333" s="1">
        <v>23102</v>
      </c>
      <c r="C333" s="1" t="s">
        <v>317</v>
      </c>
      <c r="D333" s="1">
        <v>4800137</v>
      </c>
      <c r="E333" s="1" t="str">
        <f t="shared" si="10"/>
        <v>231024800137</v>
      </c>
      <c r="F333" s="9" t="str">
        <f t="shared" si="11"/>
        <v>4</v>
      </c>
      <c r="G333" s="1" t="s">
        <v>322</v>
      </c>
      <c r="H333" s="10">
        <v>600</v>
      </c>
    </row>
    <row r="334" spans="1:8" x14ac:dyDescent="0.25">
      <c r="A334" s="1">
        <v>0</v>
      </c>
      <c r="B334" s="1">
        <v>23102</v>
      </c>
      <c r="C334" s="1" t="s">
        <v>317</v>
      </c>
      <c r="D334" s="1">
        <v>4800167</v>
      </c>
      <c r="E334" s="1" t="str">
        <f t="shared" si="10"/>
        <v>231024800167</v>
      </c>
      <c r="F334" s="9" t="str">
        <f t="shared" si="11"/>
        <v>4</v>
      </c>
      <c r="G334" s="1" t="s">
        <v>323</v>
      </c>
      <c r="H334" s="10">
        <v>500</v>
      </c>
    </row>
    <row r="335" spans="1:8" x14ac:dyDescent="0.25">
      <c r="A335" s="1">
        <v>0</v>
      </c>
      <c r="B335" s="1">
        <v>23102</v>
      </c>
      <c r="C335" s="1" t="s">
        <v>317</v>
      </c>
      <c r="D335" s="1">
        <v>4800181</v>
      </c>
      <c r="E335" s="1" t="str">
        <f t="shared" si="10"/>
        <v>231024800181</v>
      </c>
      <c r="F335" s="9" t="str">
        <f t="shared" si="11"/>
        <v>4</v>
      </c>
      <c r="G335" s="1" t="s">
        <v>324</v>
      </c>
      <c r="H335" s="10">
        <v>10000</v>
      </c>
    </row>
    <row r="336" spans="1:8" x14ac:dyDescent="0.25">
      <c r="A336" s="1">
        <v>0</v>
      </c>
      <c r="B336" s="1">
        <v>23102</v>
      </c>
      <c r="C336" s="1" t="s">
        <v>317</v>
      </c>
      <c r="D336" s="1">
        <v>7800016</v>
      </c>
      <c r="E336" s="1" t="str">
        <f t="shared" si="10"/>
        <v>231027800016</v>
      </c>
      <c r="F336" s="9" t="str">
        <f t="shared" si="11"/>
        <v>7</v>
      </c>
      <c r="G336" s="1" t="s">
        <v>325</v>
      </c>
      <c r="H336" s="10">
        <v>6000</v>
      </c>
    </row>
    <row r="337" spans="1:8" x14ac:dyDescent="0.25">
      <c r="A337" s="1">
        <v>0</v>
      </c>
      <c r="B337" s="1">
        <v>23103</v>
      </c>
      <c r="C337" s="1" t="s">
        <v>326</v>
      </c>
      <c r="D337" s="1">
        <v>1300001</v>
      </c>
      <c r="E337" s="1" t="str">
        <f t="shared" si="10"/>
        <v>231031300001</v>
      </c>
      <c r="F337" s="9" t="str">
        <f t="shared" si="11"/>
        <v>1</v>
      </c>
      <c r="G337" s="1" t="s">
        <v>193</v>
      </c>
      <c r="H337" s="10">
        <v>32161</v>
      </c>
    </row>
    <row r="338" spans="1:8" x14ac:dyDescent="0.25">
      <c r="A338" s="1">
        <v>0</v>
      </c>
      <c r="B338" s="1">
        <v>23103</v>
      </c>
      <c r="C338" s="1" t="s">
        <v>326</v>
      </c>
      <c r="D338" s="1">
        <v>1300002</v>
      </c>
      <c r="E338" s="1" t="str">
        <f t="shared" si="10"/>
        <v>231031300002</v>
      </c>
      <c r="F338" s="9" t="str">
        <f t="shared" si="11"/>
        <v>1</v>
      </c>
      <c r="G338" s="1" t="s">
        <v>194</v>
      </c>
      <c r="H338" s="10">
        <v>6605</v>
      </c>
    </row>
    <row r="339" spans="1:8" x14ac:dyDescent="0.25">
      <c r="A339" s="1">
        <v>0</v>
      </c>
      <c r="B339" s="1">
        <v>23103</v>
      </c>
      <c r="C339" s="1" t="s">
        <v>326</v>
      </c>
      <c r="D339" s="1">
        <v>1300101</v>
      </c>
      <c r="E339" s="1" t="str">
        <f t="shared" si="10"/>
        <v>231031300101</v>
      </c>
      <c r="F339" s="9" t="str">
        <f t="shared" si="11"/>
        <v>1</v>
      </c>
      <c r="G339" s="1" t="s">
        <v>195</v>
      </c>
      <c r="H339" s="10">
        <v>50</v>
      </c>
    </row>
    <row r="340" spans="1:8" x14ac:dyDescent="0.25">
      <c r="A340" s="1">
        <v>0</v>
      </c>
      <c r="B340" s="1">
        <v>23103</v>
      </c>
      <c r="C340" s="1" t="s">
        <v>326</v>
      </c>
      <c r="D340" s="1">
        <v>1300201</v>
      </c>
      <c r="E340" s="1" t="str">
        <f t="shared" si="10"/>
        <v>231031300201</v>
      </c>
      <c r="F340" s="9" t="str">
        <f t="shared" si="11"/>
        <v>1</v>
      </c>
      <c r="G340" s="1" t="s">
        <v>196</v>
      </c>
      <c r="H340" s="10">
        <v>18214</v>
      </c>
    </row>
    <row r="341" spans="1:8" x14ac:dyDescent="0.25">
      <c r="A341" s="1">
        <v>0</v>
      </c>
      <c r="B341" s="1">
        <v>23103</v>
      </c>
      <c r="C341" s="1" t="s">
        <v>326</v>
      </c>
      <c r="D341" s="1">
        <v>1300202</v>
      </c>
      <c r="E341" s="1" t="str">
        <f t="shared" si="10"/>
        <v>231031300202</v>
      </c>
      <c r="F341" s="9" t="str">
        <f t="shared" si="11"/>
        <v>1</v>
      </c>
      <c r="G341" s="1" t="s">
        <v>197</v>
      </c>
      <c r="H341" s="10">
        <v>16397</v>
      </c>
    </row>
    <row r="342" spans="1:8" x14ac:dyDescent="0.25">
      <c r="A342" s="1">
        <v>0</v>
      </c>
      <c r="B342" s="1">
        <v>23103</v>
      </c>
      <c r="C342" s="1" t="s">
        <v>326</v>
      </c>
      <c r="D342" s="1">
        <v>1310001</v>
      </c>
      <c r="E342" s="1" t="str">
        <f t="shared" si="10"/>
        <v>231031310001</v>
      </c>
      <c r="F342" s="9" t="str">
        <f t="shared" si="11"/>
        <v>1</v>
      </c>
      <c r="G342" s="1" t="s">
        <v>198</v>
      </c>
      <c r="H342" s="10">
        <v>14412</v>
      </c>
    </row>
    <row r="343" spans="1:8" x14ac:dyDescent="0.25">
      <c r="A343" s="1">
        <v>0</v>
      </c>
      <c r="B343" s="1">
        <v>23103</v>
      </c>
      <c r="C343" s="1" t="s">
        <v>326</v>
      </c>
      <c r="D343" s="1">
        <v>1310002</v>
      </c>
      <c r="E343" s="1" t="str">
        <f t="shared" si="10"/>
        <v>231031310002</v>
      </c>
      <c r="F343" s="9" t="str">
        <f t="shared" si="11"/>
        <v>1</v>
      </c>
      <c r="G343" s="1" t="s">
        <v>199</v>
      </c>
      <c r="H343" s="10">
        <v>1046.5</v>
      </c>
    </row>
    <row r="344" spans="1:8" x14ac:dyDescent="0.25">
      <c r="A344" s="1">
        <v>0</v>
      </c>
      <c r="B344" s="1">
        <v>23103</v>
      </c>
      <c r="C344" s="1" t="s">
        <v>326</v>
      </c>
      <c r="D344" s="1">
        <v>1310003</v>
      </c>
      <c r="E344" s="1" t="str">
        <f t="shared" si="10"/>
        <v>231031310003</v>
      </c>
      <c r="F344" s="9" t="str">
        <f t="shared" si="11"/>
        <v>1</v>
      </c>
      <c r="G344" s="1" t="s">
        <v>200</v>
      </c>
      <c r="H344" s="10">
        <v>6875.5</v>
      </c>
    </row>
    <row r="345" spans="1:8" x14ac:dyDescent="0.25">
      <c r="A345" s="1">
        <v>0</v>
      </c>
      <c r="B345" s="1">
        <v>23103</v>
      </c>
      <c r="C345" s="1" t="s">
        <v>326</v>
      </c>
      <c r="D345" s="1">
        <v>1310004</v>
      </c>
      <c r="E345" s="1" t="str">
        <f t="shared" si="10"/>
        <v>231031310004</v>
      </c>
      <c r="F345" s="9" t="str">
        <f t="shared" si="11"/>
        <v>1</v>
      </c>
      <c r="G345" s="1" t="s">
        <v>201</v>
      </c>
      <c r="H345" s="10">
        <v>5878.3</v>
      </c>
    </row>
    <row r="346" spans="1:8" x14ac:dyDescent="0.25">
      <c r="A346" s="1">
        <v>0</v>
      </c>
      <c r="B346" s="1">
        <v>23103</v>
      </c>
      <c r="C346" s="1" t="s">
        <v>326</v>
      </c>
      <c r="D346" s="1">
        <v>1310005</v>
      </c>
      <c r="E346" s="1" t="str">
        <f t="shared" si="10"/>
        <v>231031310005</v>
      </c>
      <c r="F346" s="9" t="str">
        <f t="shared" si="11"/>
        <v>1</v>
      </c>
      <c r="G346" s="1" t="s">
        <v>202</v>
      </c>
      <c r="H346" s="10">
        <v>10</v>
      </c>
    </row>
    <row r="347" spans="1:8" x14ac:dyDescent="0.25">
      <c r="A347" s="1">
        <v>0</v>
      </c>
      <c r="B347" s="1">
        <v>23103</v>
      </c>
      <c r="C347" s="1" t="s">
        <v>326</v>
      </c>
      <c r="D347" s="1">
        <v>1600001</v>
      </c>
      <c r="E347" s="1" t="str">
        <f t="shared" si="10"/>
        <v>231031600001</v>
      </c>
      <c r="F347" s="9" t="str">
        <f t="shared" si="11"/>
        <v>1</v>
      </c>
      <c r="G347" s="1" t="s">
        <v>207</v>
      </c>
      <c r="H347" s="10">
        <v>32054</v>
      </c>
    </row>
    <row r="348" spans="1:8" x14ac:dyDescent="0.25">
      <c r="A348" s="1">
        <v>0</v>
      </c>
      <c r="B348" s="1">
        <v>23103</v>
      </c>
      <c r="C348" s="1" t="s">
        <v>326</v>
      </c>
      <c r="D348" s="1">
        <v>1620001</v>
      </c>
      <c r="E348" s="1" t="str">
        <f t="shared" si="10"/>
        <v>231031620001</v>
      </c>
      <c r="F348" s="9" t="str">
        <f t="shared" si="11"/>
        <v>1</v>
      </c>
      <c r="G348" s="1" t="s">
        <v>208</v>
      </c>
      <c r="H348" s="10">
        <v>100</v>
      </c>
    </row>
    <row r="349" spans="1:8" x14ac:dyDescent="0.25">
      <c r="A349" s="1">
        <v>0</v>
      </c>
      <c r="B349" s="1">
        <v>23103</v>
      </c>
      <c r="C349" s="1" t="s">
        <v>326</v>
      </c>
      <c r="D349" s="1">
        <v>2060001</v>
      </c>
      <c r="E349" s="1" t="str">
        <f t="shared" si="10"/>
        <v>231032060001</v>
      </c>
      <c r="F349" s="9" t="str">
        <f t="shared" si="11"/>
        <v>2</v>
      </c>
      <c r="G349" s="1" t="s">
        <v>210</v>
      </c>
      <c r="H349" s="10">
        <v>300</v>
      </c>
    </row>
    <row r="350" spans="1:8" x14ac:dyDescent="0.25">
      <c r="A350" s="1">
        <v>0</v>
      </c>
      <c r="B350" s="1">
        <v>23103</v>
      </c>
      <c r="C350" s="1" t="s">
        <v>326</v>
      </c>
      <c r="D350" s="1">
        <v>2120000</v>
      </c>
      <c r="E350" s="1" t="str">
        <f t="shared" si="10"/>
        <v>231032120000</v>
      </c>
      <c r="F350" s="9" t="str">
        <f t="shared" si="11"/>
        <v>2</v>
      </c>
      <c r="G350" s="1" t="s">
        <v>211</v>
      </c>
      <c r="H350" s="10">
        <v>2000</v>
      </c>
    </row>
    <row r="351" spans="1:8" x14ac:dyDescent="0.25">
      <c r="A351" s="1">
        <v>0</v>
      </c>
      <c r="B351" s="1">
        <v>23103</v>
      </c>
      <c r="C351" s="1" t="s">
        <v>326</v>
      </c>
      <c r="D351" s="1">
        <v>2130001</v>
      </c>
      <c r="E351" s="1" t="str">
        <f t="shared" si="10"/>
        <v>231032130001</v>
      </c>
      <c r="F351" s="9" t="str">
        <f t="shared" si="11"/>
        <v>2</v>
      </c>
      <c r="G351" s="1" t="s">
        <v>212</v>
      </c>
      <c r="H351" s="10">
        <v>600</v>
      </c>
    </row>
    <row r="352" spans="1:8" x14ac:dyDescent="0.25">
      <c r="A352" s="1">
        <v>0</v>
      </c>
      <c r="B352" s="1">
        <v>23103</v>
      </c>
      <c r="C352" s="1" t="s">
        <v>326</v>
      </c>
      <c r="D352" s="1">
        <v>2160001</v>
      </c>
      <c r="E352" s="1" t="str">
        <f t="shared" si="10"/>
        <v>231032160001</v>
      </c>
      <c r="F352" s="9" t="str">
        <f t="shared" si="11"/>
        <v>2</v>
      </c>
      <c r="G352" s="1" t="s">
        <v>215</v>
      </c>
      <c r="H352" s="10">
        <v>100</v>
      </c>
    </row>
    <row r="353" spans="1:8" x14ac:dyDescent="0.25">
      <c r="A353" s="1">
        <v>0</v>
      </c>
      <c r="B353" s="1">
        <v>23103</v>
      </c>
      <c r="C353" s="1" t="s">
        <v>326</v>
      </c>
      <c r="D353" s="1">
        <v>2160002</v>
      </c>
      <c r="E353" s="1" t="str">
        <f t="shared" si="10"/>
        <v>231032160002</v>
      </c>
      <c r="F353" s="9" t="str">
        <f t="shared" si="11"/>
        <v>2</v>
      </c>
      <c r="G353" s="1" t="s">
        <v>217</v>
      </c>
      <c r="H353" s="10">
        <v>100</v>
      </c>
    </row>
    <row r="354" spans="1:8" x14ac:dyDescent="0.25">
      <c r="A354" s="1">
        <v>0</v>
      </c>
      <c r="B354" s="1">
        <v>23103</v>
      </c>
      <c r="C354" s="1" t="s">
        <v>326</v>
      </c>
      <c r="D354" s="1">
        <v>2200001</v>
      </c>
      <c r="E354" s="1" t="str">
        <f t="shared" si="10"/>
        <v>231032200001</v>
      </c>
      <c r="F354" s="9" t="str">
        <f t="shared" si="11"/>
        <v>2</v>
      </c>
      <c r="G354" s="1" t="s">
        <v>218</v>
      </c>
      <c r="H354" s="10">
        <v>200</v>
      </c>
    </row>
    <row r="355" spans="1:8" x14ac:dyDescent="0.25">
      <c r="A355" s="1">
        <v>0</v>
      </c>
      <c r="B355" s="1">
        <v>23103</v>
      </c>
      <c r="C355" s="1" t="s">
        <v>326</v>
      </c>
      <c r="D355" s="1">
        <v>2200010</v>
      </c>
      <c r="E355" s="1" t="str">
        <f t="shared" si="10"/>
        <v>231032200010</v>
      </c>
      <c r="F355" s="9" t="str">
        <f t="shared" si="11"/>
        <v>2</v>
      </c>
      <c r="G355" s="1" t="s">
        <v>219</v>
      </c>
      <c r="H355" s="10">
        <v>1250</v>
      </c>
    </row>
    <row r="356" spans="1:8" x14ac:dyDescent="0.25">
      <c r="A356" s="1">
        <v>0</v>
      </c>
      <c r="B356" s="1">
        <v>23103</v>
      </c>
      <c r="C356" s="1" t="s">
        <v>326</v>
      </c>
      <c r="D356" s="1">
        <v>2210001</v>
      </c>
      <c r="E356" s="1" t="str">
        <f t="shared" si="10"/>
        <v>231032210001</v>
      </c>
      <c r="F356" s="9" t="str">
        <f t="shared" si="11"/>
        <v>2</v>
      </c>
      <c r="G356" s="1" t="s">
        <v>220</v>
      </c>
      <c r="H356" s="10">
        <v>1500</v>
      </c>
    </row>
    <row r="357" spans="1:8" x14ac:dyDescent="0.25">
      <c r="A357" s="1">
        <v>0</v>
      </c>
      <c r="B357" s="1">
        <v>23103</v>
      </c>
      <c r="C357" s="1" t="s">
        <v>326</v>
      </c>
      <c r="D357" s="1">
        <v>2210101</v>
      </c>
      <c r="E357" s="1" t="str">
        <f t="shared" si="10"/>
        <v>231032210101</v>
      </c>
      <c r="F357" s="9" t="str">
        <f t="shared" si="11"/>
        <v>2</v>
      </c>
      <c r="G357" s="1" t="s">
        <v>221</v>
      </c>
      <c r="H357" s="10">
        <v>100</v>
      </c>
    </row>
    <row r="358" spans="1:8" x14ac:dyDescent="0.25">
      <c r="A358" s="1">
        <v>0</v>
      </c>
      <c r="B358" s="1">
        <v>23103</v>
      </c>
      <c r="C358" s="1" t="s">
        <v>326</v>
      </c>
      <c r="D358" s="1">
        <v>2210201</v>
      </c>
      <c r="E358" s="1" t="str">
        <f t="shared" si="10"/>
        <v>231032210201</v>
      </c>
      <c r="F358" s="9" t="str">
        <f t="shared" si="11"/>
        <v>2</v>
      </c>
      <c r="G358" s="1" t="s">
        <v>307</v>
      </c>
      <c r="H358" s="10">
        <v>1500</v>
      </c>
    </row>
    <row r="359" spans="1:8" x14ac:dyDescent="0.25">
      <c r="A359" s="1">
        <v>0</v>
      </c>
      <c r="B359" s="1">
        <v>23103</v>
      </c>
      <c r="C359" s="1" t="s">
        <v>326</v>
      </c>
      <c r="D359" s="1">
        <v>2219905</v>
      </c>
      <c r="E359" s="1" t="str">
        <f t="shared" si="10"/>
        <v>231032219905</v>
      </c>
      <c r="F359" s="9" t="str">
        <f t="shared" si="11"/>
        <v>2</v>
      </c>
      <c r="G359" s="1" t="s">
        <v>225</v>
      </c>
      <c r="H359" s="10">
        <v>100</v>
      </c>
    </row>
    <row r="360" spans="1:8" x14ac:dyDescent="0.25">
      <c r="A360" s="1">
        <v>0</v>
      </c>
      <c r="B360" s="1">
        <v>23103</v>
      </c>
      <c r="C360" s="1" t="s">
        <v>326</v>
      </c>
      <c r="D360" s="1">
        <v>2220001</v>
      </c>
      <c r="E360" s="1" t="str">
        <f t="shared" si="10"/>
        <v>231032220001</v>
      </c>
      <c r="F360" s="9" t="str">
        <f t="shared" si="11"/>
        <v>2</v>
      </c>
      <c r="G360" s="1" t="s">
        <v>226</v>
      </c>
      <c r="H360" s="10">
        <v>1000</v>
      </c>
    </row>
    <row r="361" spans="1:8" x14ac:dyDescent="0.25">
      <c r="A361" s="1">
        <v>0</v>
      </c>
      <c r="B361" s="1">
        <v>23103</v>
      </c>
      <c r="C361" s="1" t="s">
        <v>326</v>
      </c>
      <c r="D361" s="1">
        <v>2240001</v>
      </c>
      <c r="E361" s="1" t="str">
        <f t="shared" si="10"/>
        <v>231032240001</v>
      </c>
      <c r="F361" s="9" t="str">
        <f t="shared" si="11"/>
        <v>2</v>
      </c>
      <c r="G361" s="1" t="s">
        <v>227</v>
      </c>
      <c r="H361" s="10">
        <v>300</v>
      </c>
    </row>
    <row r="362" spans="1:8" x14ac:dyDescent="0.25">
      <c r="A362" s="1">
        <v>0</v>
      </c>
      <c r="B362" s="1">
        <v>23103</v>
      </c>
      <c r="C362" s="1" t="s">
        <v>326</v>
      </c>
      <c r="D362" s="1">
        <v>2269926</v>
      </c>
      <c r="E362" s="1" t="str">
        <f t="shared" si="10"/>
        <v>231032269926</v>
      </c>
      <c r="F362" s="9" t="str">
        <f t="shared" si="11"/>
        <v>2</v>
      </c>
      <c r="G362" s="1" t="s">
        <v>327</v>
      </c>
      <c r="H362" s="10">
        <v>1000</v>
      </c>
    </row>
    <row r="363" spans="1:8" x14ac:dyDescent="0.25">
      <c r="A363" s="1">
        <v>0</v>
      </c>
      <c r="B363" s="1">
        <v>23103</v>
      </c>
      <c r="C363" s="1" t="s">
        <v>326</v>
      </c>
      <c r="D363" s="1">
        <v>2269930</v>
      </c>
      <c r="E363" s="1" t="str">
        <f t="shared" si="10"/>
        <v>231032269930</v>
      </c>
      <c r="F363" s="9" t="str">
        <f t="shared" si="11"/>
        <v>2</v>
      </c>
      <c r="G363" s="1" t="s">
        <v>328</v>
      </c>
      <c r="H363" s="10">
        <v>2500</v>
      </c>
    </row>
    <row r="364" spans="1:8" x14ac:dyDescent="0.25">
      <c r="A364" s="1">
        <v>0</v>
      </c>
      <c r="B364" s="1">
        <v>23103</v>
      </c>
      <c r="C364" s="1" t="s">
        <v>326</v>
      </c>
      <c r="D364" s="1">
        <v>2269931</v>
      </c>
      <c r="E364" s="1" t="str">
        <f t="shared" si="10"/>
        <v>231032269931</v>
      </c>
      <c r="F364" s="9" t="str">
        <f t="shared" si="11"/>
        <v>2</v>
      </c>
      <c r="G364" s="1" t="s">
        <v>329</v>
      </c>
      <c r="H364" s="10">
        <v>5000</v>
      </c>
    </row>
    <row r="365" spans="1:8" x14ac:dyDescent="0.25">
      <c r="A365" s="1">
        <v>0</v>
      </c>
      <c r="B365" s="1">
        <v>23103</v>
      </c>
      <c r="C365" s="1" t="s">
        <v>326</v>
      </c>
      <c r="D365" s="1">
        <v>2279900</v>
      </c>
      <c r="E365" s="1" t="str">
        <f t="shared" si="10"/>
        <v>231032279900</v>
      </c>
      <c r="F365" s="9" t="str">
        <f t="shared" si="11"/>
        <v>2</v>
      </c>
      <c r="G365" s="1" t="s">
        <v>229</v>
      </c>
      <c r="H365" s="10">
        <v>500</v>
      </c>
    </row>
    <row r="366" spans="1:8" x14ac:dyDescent="0.25">
      <c r="A366" s="1">
        <v>0</v>
      </c>
      <c r="B366" s="1">
        <v>23103</v>
      </c>
      <c r="C366" s="1" t="s">
        <v>326</v>
      </c>
      <c r="D366" s="1">
        <v>2302000</v>
      </c>
      <c r="E366" s="1" t="str">
        <f t="shared" si="10"/>
        <v>231032302000</v>
      </c>
      <c r="F366" s="9" t="str">
        <f t="shared" si="11"/>
        <v>2</v>
      </c>
      <c r="G366" s="1" t="s">
        <v>232</v>
      </c>
      <c r="H366" s="10">
        <v>50</v>
      </c>
    </row>
    <row r="367" spans="1:8" x14ac:dyDescent="0.25">
      <c r="A367" s="1">
        <v>0</v>
      </c>
      <c r="B367" s="1">
        <v>23103</v>
      </c>
      <c r="C367" s="1" t="s">
        <v>326</v>
      </c>
      <c r="D367" s="1">
        <v>2312000</v>
      </c>
      <c r="E367" s="1" t="str">
        <f t="shared" si="10"/>
        <v>231032312000</v>
      </c>
      <c r="F367" s="9" t="str">
        <f t="shared" si="11"/>
        <v>2</v>
      </c>
      <c r="G367" s="1" t="s">
        <v>233</v>
      </c>
      <c r="H367" s="10">
        <v>50</v>
      </c>
    </row>
    <row r="368" spans="1:8" x14ac:dyDescent="0.25">
      <c r="A368" s="1">
        <v>0</v>
      </c>
      <c r="B368" s="1">
        <v>23103</v>
      </c>
      <c r="C368" s="1" t="s">
        <v>326</v>
      </c>
      <c r="D368" s="1">
        <v>6350000</v>
      </c>
      <c r="E368" s="1" t="str">
        <f t="shared" si="10"/>
        <v>231036350000</v>
      </c>
      <c r="F368" s="9" t="str">
        <f t="shared" si="11"/>
        <v>6</v>
      </c>
      <c r="G368" s="1" t="s">
        <v>330</v>
      </c>
      <c r="H368" s="10">
        <v>2000</v>
      </c>
    </row>
    <row r="369" spans="1:8" x14ac:dyDescent="0.25">
      <c r="A369" s="1">
        <v>0</v>
      </c>
      <c r="B369" s="1">
        <v>23103</v>
      </c>
      <c r="C369" s="1" t="s">
        <v>326</v>
      </c>
      <c r="D369" s="1">
        <v>6360000</v>
      </c>
      <c r="E369" s="1" t="str">
        <f t="shared" si="10"/>
        <v>231036360000</v>
      </c>
      <c r="F369" s="9" t="str">
        <f t="shared" si="11"/>
        <v>6</v>
      </c>
      <c r="G369" s="1" t="s">
        <v>237</v>
      </c>
      <c r="H369" s="10">
        <v>2400</v>
      </c>
    </row>
    <row r="370" spans="1:8" x14ac:dyDescent="0.25">
      <c r="A370" s="1">
        <v>0</v>
      </c>
      <c r="B370" s="1">
        <v>23104</v>
      </c>
      <c r="C370" s="1" t="s">
        <v>331</v>
      </c>
      <c r="D370" s="1">
        <v>2060001</v>
      </c>
      <c r="E370" s="1" t="str">
        <f t="shared" si="10"/>
        <v>231042060001</v>
      </c>
      <c r="F370" s="9" t="str">
        <f t="shared" si="11"/>
        <v>2</v>
      </c>
      <c r="G370" s="1" t="s">
        <v>210</v>
      </c>
      <c r="H370" s="10">
        <v>50</v>
      </c>
    </row>
    <row r="371" spans="1:8" x14ac:dyDescent="0.25">
      <c r="A371" s="1">
        <v>0</v>
      </c>
      <c r="B371" s="1">
        <v>23104</v>
      </c>
      <c r="C371" s="1" t="s">
        <v>331</v>
      </c>
      <c r="D371" s="1">
        <v>2120000</v>
      </c>
      <c r="E371" s="1" t="str">
        <f t="shared" si="10"/>
        <v>231042120000</v>
      </c>
      <c r="F371" s="9" t="str">
        <f t="shared" si="11"/>
        <v>2</v>
      </c>
      <c r="G371" s="1" t="s">
        <v>211</v>
      </c>
      <c r="H371" s="10">
        <v>1500</v>
      </c>
    </row>
    <row r="372" spans="1:8" x14ac:dyDescent="0.25">
      <c r="A372" s="1">
        <v>0</v>
      </c>
      <c r="B372" s="1">
        <v>23104</v>
      </c>
      <c r="C372" s="1" t="s">
        <v>331</v>
      </c>
      <c r="D372" s="1">
        <v>2130001</v>
      </c>
      <c r="E372" s="1" t="str">
        <f t="shared" si="10"/>
        <v>231042130001</v>
      </c>
      <c r="F372" s="9" t="str">
        <f t="shared" si="11"/>
        <v>2</v>
      </c>
      <c r="G372" s="1" t="s">
        <v>212</v>
      </c>
      <c r="H372" s="10">
        <v>200</v>
      </c>
    </row>
    <row r="373" spans="1:8" x14ac:dyDescent="0.25">
      <c r="A373" s="1">
        <v>0</v>
      </c>
      <c r="B373" s="1">
        <v>23104</v>
      </c>
      <c r="C373" s="1" t="s">
        <v>331</v>
      </c>
      <c r="D373" s="1">
        <v>2160001</v>
      </c>
      <c r="E373" s="1" t="str">
        <f t="shared" si="10"/>
        <v>231042160001</v>
      </c>
      <c r="F373" s="9" t="str">
        <f t="shared" si="11"/>
        <v>2</v>
      </c>
      <c r="G373" s="1" t="s">
        <v>215</v>
      </c>
      <c r="H373" s="10">
        <v>100</v>
      </c>
    </row>
    <row r="374" spans="1:8" x14ac:dyDescent="0.25">
      <c r="A374" s="1">
        <v>0</v>
      </c>
      <c r="B374" s="1">
        <v>23104</v>
      </c>
      <c r="C374" s="1" t="s">
        <v>331</v>
      </c>
      <c r="D374" s="1">
        <v>2200001</v>
      </c>
      <c r="E374" s="1" t="str">
        <f t="shared" si="10"/>
        <v>231042200001</v>
      </c>
      <c r="F374" s="9" t="str">
        <f t="shared" si="11"/>
        <v>2</v>
      </c>
      <c r="G374" s="1" t="s">
        <v>218</v>
      </c>
      <c r="H374" s="10">
        <v>100</v>
      </c>
    </row>
    <row r="375" spans="1:8" x14ac:dyDescent="0.25">
      <c r="A375" s="1">
        <v>0</v>
      </c>
      <c r="B375" s="1">
        <v>23104</v>
      </c>
      <c r="C375" s="1" t="s">
        <v>331</v>
      </c>
      <c r="D375" s="1">
        <v>2200010</v>
      </c>
      <c r="E375" s="1" t="str">
        <f t="shared" si="10"/>
        <v>231042200010</v>
      </c>
      <c r="F375" s="9" t="str">
        <f t="shared" si="11"/>
        <v>2</v>
      </c>
      <c r="G375" s="1" t="s">
        <v>219</v>
      </c>
      <c r="H375" s="10">
        <v>50</v>
      </c>
    </row>
    <row r="376" spans="1:8" x14ac:dyDescent="0.25">
      <c r="A376" s="1">
        <v>0</v>
      </c>
      <c r="B376" s="1">
        <v>23104</v>
      </c>
      <c r="C376" s="1" t="s">
        <v>331</v>
      </c>
      <c r="D376" s="1">
        <v>2210001</v>
      </c>
      <c r="E376" s="1" t="str">
        <f t="shared" si="10"/>
        <v>231042210001</v>
      </c>
      <c r="F376" s="9" t="str">
        <f t="shared" si="11"/>
        <v>2</v>
      </c>
      <c r="G376" s="1" t="s">
        <v>220</v>
      </c>
      <c r="H376" s="10">
        <v>3500</v>
      </c>
    </row>
    <row r="377" spans="1:8" x14ac:dyDescent="0.25">
      <c r="A377" s="1">
        <v>0</v>
      </c>
      <c r="B377" s="1">
        <v>23104</v>
      </c>
      <c r="C377" s="1" t="s">
        <v>331</v>
      </c>
      <c r="D377" s="1">
        <v>2210101</v>
      </c>
      <c r="E377" s="1" t="str">
        <f t="shared" si="10"/>
        <v>231042210101</v>
      </c>
      <c r="F377" s="9" t="str">
        <f t="shared" si="11"/>
        <v>2</v>
      </c>
      <c r="G377" s="1" t="s">
        <v>221</v>
      </c>
      <c r="H377" s="10">
        <v>300</v>
      </c>
    </row>
    <row r="378" spans="1:8" x14ac:dyDescent="0.25">
      <c r="A378" s="1">
        <v>0</v>
      </c>
      <c r="B378" s="1">
        <v>23104</v>
      </c>
      <c r="C378" s="1" t="s">
        <v>331</v>
      </c>
      <c r="D378" s="1">
        <v>2210501</v>
      </c>
      <c r="E378" s="1" t="str">
        <f t="shared" si="10"/>
        <v>231042210501</v>
      </c>
      <c r="F378" s="9" t="str">
        <f t="shared" si="11"/>
        <v>2</v>
      </c>
      <c r="G378" s="1" t="s">
        <v>332</v>
      </c>
      <c r="H378" s="10">
        <v>12000</v>
      </c>
    </row>
    <row r="379" spans="1:8" x14ac:dyDescent="0.25">
      <c r="A379" s="1">
        <v>0</v>
      </c>
      <c r="B379" s="1">
        <v>23104</v>
      </c>
      <c r="C379" s="1" t="s">
        <v>331</v>
      </c>
      <c r="D379" s="1">
        <v>2219905</v>
      </c>
      <c r="E379" s="1" t="str">
        <f t="shared" si="10"/>
        <v>231042219905</v>
      </c>
      <c r="F379" s="9" t="str">
        <f t="shared" si="11"/>
        <v>2</v>
      </c>
      <c r="G379" s="1" t="s">
        <v>225</v>
      </c>
      <c r="H379" s="10">
        <v>600</v>
      </c>
    </row>
    <row r="380" spans="1:8" x14ac:dyDescent="0.25">
      <c r="A380" s="1">
        <v>0</v>
      </c>
      <c r="B380" s="1">
        <v>23104</v>
      </c>
      <c r="C380" s="1" t="s">
        <v>331</v>
      </c>
      <c r="D380" s="1">
        <v>2220001</v>
      </c>
      <c r="E380" s="1" t="str">
        <f t="shared" si="10"/>
        <v>231042220001</v>
      </c>
      <c r="F380" s="9" t="str">
        <f t="shared" si="11"/>
        <v>2</v>
      </c>
      <c r="G380" s="1" t="s">
        <v>226</v>
      </c>
      <c r="H380" s="10">
        <v>500</v>
      </c>
    </row>
    <row r="381" spans="1:8" x14ac:dyDescent="0.25">
      <c r="A381" s="1">
        <v>0</v>
      </c>
      <c r="B381" s="1">
        <v>23104</v>
      </c>
      <c r="C381" s="1" t="s">
        <v>331</v>
      </c>
      <c r="D381" s="1">
        <v>2269900</v>
      </c>
      <c r="E381" s="1" t="str">
        <f t="shared" si="10"/>
        <v>231042269900</v>
      </c>
      <c r="F381" s="9" t="str">
        <f t="shared" si="11"/>
        <v>2</v>
      </c>
      <c r="G381" s="1" t="s">
        <v>262</v>
      </c>
      <c r="H381" s="10">
        <v>100</v>
      </c>
    </row>
    <row r="382" spans="1:8" x14ac:dyDescent="0.25">
      <c r="A382" s="1">
        <v>0</v>
      </c>
      <c r="B382" s="1">
        <v>23104</v>
      </c>
      <c r="C382" s="1" t="s">
        <v>331</v>
      </c>
      <c r="D382" s="1">
        <v>2279900</v>
      </c>
      <c r="E382" s="1" t="str">
        <f t="shared" si="10"/>
        <v>231042279900</v>
      </c>
      <c r="F382" s="9" t="str">
        <f t="shared" si="11"/>
        <v>2</v>
      </c>
      <c r="G382" s="1" t="s">
        <v>333</v>
      </c>
      <c r="H382" s="10">
        <v>20800</v>
      </c>
    </row>
    <row r="383" spans="1:8" x14ac:dyDescent="0.25">
      <c r="A383" s="1">
        <v>0</v>
      </c>
      <c r="B383" s="1">
        <v>23104</v>
      </c>
      <c r="C383" s="1" t="s">
        <v>331</v>
      </c>
      <c r="D383" s="1">
        <v>2279940</v>
      </c>
      <c r="E383" s="1" t="str">
        <f t="shared" si="10"/>
        <v>231042279940</v>
      </c>
      <c r="F383" s="9" t="str">
        <f t="shared" si="11"/>
        <v>2</v>
      </c>
      <c r="G383" s="1" t="s">
        <v>230</v>
      </c>
      <c r="H383" s="10">
        <v>3000</v>
      </c>
    </row>
    <row r="384" spans="1:8" x14ac:dyDescent="0.25">
      <c r="A384" s="1">
        <v>0</v>
      </c>
      <c r="B384" s="1">
        <v>23104</v>
      </c>
      <c r="C384" s="1" t="s">
        <v>331</v>
      </c>
      <c r="D384" s="1">
        <v>4800183</v>
      </c>
      <c r="E384" s="1" t="str">
        <f t="shared" si="10"/>
        <v>231044800183</v>
      </c>
      <c r="F384" s="9" t="str">
        <f t="shared" si="11"/>
        <v>4</v>
      </c>
      <c r="G384" s="1" t="s">
        <v>334</v>
      </c>
      <c r="H384" s="10">
        <v>500</v>
      </c>
    </row>
    <row r="385" spans="1:8" x14ac:dyDescent="0.25">
      <c r="A385" s="1">
        <v>0</v>
      </c>
      <c r="B385" s="1">
        <v>23104</v>
      </c>
      <c r="C385" s="1" t="s">
        <v>331</v>
      </c>
      <c r="D385" s="1">
        <v>6350000</v>
      </c>
      <c r="E385" s="1" t="str">
        <f t="shared" si="10"/>
        <v>231046350000</v>
      </c>
      <c r="F385" s="9" t="str">
        <f t="shared" si="11"/>
        <v>6</v>
      </c>
      <c r="G385" s="1" t="s">
        <v>330</v>
      </c>
      <c r="H385" s="10">
        <v>500</v>
      </c>
    </row>
    <row r="386" spans="1:8" x14ac:dyDescent="0.25">
      <c r="A386" s="1">
        <v>0</v>
      </c>
      <c r="B386" s="1">
        <v>23104</v>
      </c>
      <c r="C386" s="1" t="s">
        <v>331</v>
      </c>
      <c r="D386" s="1">
        <v>6360000</v>
      </c>
      <c r="E386" s="1" t="str">
        <f t="shared" si="10"/>
        <v>231046360000</v>
      </c>
      <c r="F386" s="9" t="str">
        <f t="shared" si="11"/>
        <v>6</v>
      </c>
      <c r="G386" s="1" t="s">
        <v>237</v>
      </c>
      <c r="H386" s="10">
        <v>100</v>
      </c>
    </row>
    <row r="387" spans="1:8" x14ac:dyDescent="0.25">
      <c r="A387" s="1">
        <v>0</v>
      </c>
      <c r="B387" s="1">
        <v>23105</v>
      </c>
      <c r="C387" s="1" t="s">
        <v>335</v>
      </c>
      <c r="D387" s="1">
        <v>2269900</v>
      </c>
      <c r="E387" s="1" t="str">
        <f t="shared" ref="E387:E450" si="12">CONCATENATE(B387,D387)</f>
        <v>231052269900</v>
      </c>
      <c r="F387" s="9" t="str">
        <f t="shared" ref="F387:F450" si="13">MID(D387,1,1)</f>
        <v>2</v>
      </c>
      <c r="G387" s="1" t="s">
        <v>262</v>
      </c>
      <c r="H387" s="10">
        <v>100</v>
      </c>
    </row>
    <row r="388" spans="1:8" x14ac:dyDescent="0.25">
      <c r="A388" s="1">
        <v>0</v>
      </c>
      <c r="B388" s="1">
        <v>23105</v>
      </c>
      <c r="C388" s="1" t="s">
        <v>335</v>
      </c>
      <c r="D388" s="1">
        <v>4800002</v>
      </c>
      <c r="E388" s="1" t="str">
        <f t="shared" si="12"/>
        <v>231054800002</v>
      </c>
      <c r="F388" s="9" t="str">
        <f t="shared" si="13"/>
        <v>4</v>
      </c>
      <c r="G388" s="1" t="s">
        <v>336</v>
      </c>
      <c r="H388" s="10">
        <v>30000</v>
      </c>
    </row>
    <row r="389" spans="1:8" x14ac:dyDescent="0.25">
      <c r="A389" s="1">
        <v>0</v>
      </c>
      <c r="B389" s="1">
        <v>23105</v>
      </c>
      <c r="C389" s="1" t="s">
        <v>335</v>
      </c>
      <c r="D389" s="1">
        <v>4800005</v>
      </c>
      <c r="E389" s="1" t="str">
        <f t="shared" si="12"/>
        <v>231054800005</v>
      </c>
      <c r="F389" s="9" t="str">
        <f t="shared" si="13"/>
        <v>4</v>
      </c>
      <c r="G389" s="1" t="s">
        <v>337</v>
      </c>
      <c r="H389" s="10">
        <v>1500</v>
      </c>
    </row>
    <row r="390" spans="1:8" x14ac:dyDescent="0.25">
      <c r="A390" s="1">
        <v>0</v>
      </c>
      <c r="B390" s="1">
        <v>23106</v>
      </c>
      <c r="C390" s="1" t="s">
        <v>338</v>
      </c>
      <c r="D390" s="1">
        <v>2000001</v>
      </c>
      <c r="E390" s="1" t="str">
        <f t="shared" si="12"/>
        <v>231062000001</v>
      </c>
      <c r="F390" s="9" t="str">
        <f t="shared" si="13"/>
        <v>2</v>
      </c>
      <c r="G390" s="1" t="s">
        <v>339</v>
      </c>
      <c r="H390" s="10">
        <v>6400</v>
      </c>
    </row>
    <row r="391" spans="1:8" x14ac:dyDescent="0.25">
      <c r="A391" s="1">
        <v>0</v>
      </c>
      <c r="B391" s="1">
        <v>23106</v>
      </c>
      <c r="C391" s="1" t="s">
        <v>338</v>
      </c>
      <c r="D391" s="1">
        <v>2130001</v>
      </c>
      <c r="E391" s="1" t="str">
        <f t="shared" si="12"/>
        <v>231062130001</v>
      </c>
      <c r="F391" s="9" t="str">
        <f t="shared" si="13"/>
        <v>2</v>
      </c>
      <c r="G391" s="1" t="s">
        <v>212</v>
      </c>
      <c r="H391" s="10">
        <v>2500</v>
      </c>
    </row>
    <row r="392" spans="1:8" x14ac:dyDescent="0.25">
      <c r="A392" s="1">
        <v>0</v>
      </c>
      <c r="B392" s="1">
        <v>23106</v>
      </c>
      <c r="C392" s="1" t="s">
        <v>338</v>
      </c>
      <c r="D392" s="1">
        <v>2210001</v>
      </c>
      <c r="E392" s="1" t="str">
        <f t="shared" si="12"/>
        <v>231062210001</v>
      </c>
      <c r="F392" s="9" t="str">
        <f t="shared" si="13"/>
        <v>2</v>
      </c>
      <c r="G392" s="1" t="s">
        <v>220</v>
      </c>
      <c r="H392" s="10">
        <v>300</v>
      </c>
    </row>
    <row r="393" spans="1:8" x14ac:dyDescent="0.25">
      <c r="A393" s="1">
        <v>0</v>
      </c>
      <c r="B393" s="1">
        <v>23106</v>
      </c>
      <c r="C393" s="1" t="s">
        <v>338</v>
      </c>
      <c r="D393" s="1">
        <v>2210101</v>
      </c>
      <c r="E393" s="1" t="str">
        <f t="shared" si="12"/>
        <v>231062210101</v>
      </c>
      <c r="F393" s="9" t="str">
        <f t="shared" si="13"/>
        <v>2</v>
      </c>
      <c r="G393" s="1" t="s">
        <v>221</v>
      </c>
      <c r="H393" s="10">
        <v>300</v>
      </c>
    </row>
    <row r="394" spans="1:8" x14ac:dyDescent="0.25">
      <c r="A394" s="1">
        <v>0</v>
      </c>
      <c r="B394" s="1">
        <v>23106</v>
      </c>
      <c r="C394" s="1" t="s">
        <v>338</v>
      </c>
      <c r="D394" s="1">
        <v>2269900</v>
      </c>
      <c r="E394" s="1" t="str">
        <f t="shared" si="12"/>
        <v>231062269900</v>
      </c>
      <c r="F394" s="9" t="str">
        <f t="shared" si="13"/>
        <v>2</v>
      </c>
      <c r="G394" s="1" t="s">
        <v>262</v>
      </c>
      <c r="H394" s="10">
        <v>1200</v>
      </c>
    </row>
    <row r="395" spans="1:8" x14ac:dyDescent="0.25">
      <c r="A395" s="1">
        <v>0</v>
      </c>
      <c r="B395" s="1">
        <v>23106</v>
      </c>
      <c r="C395" s="1" t="s">
        <v>338</v>
      </c>
      <c r="D395" s="1">
        <v>2279900</v>
      </c>
      <c r="E395" s="1" t="str">
        <f t="shared" si="12"/>
        <v>231062279900</v>
      </c>
      <c r="F395" s="9" t="str">
        <f t="shared" si="13"/>
        <v>2</v>
      </c>
      <c r="G395" s="1" t="s">
        <v>340</v>
      </c>
      <c r="H395" s="10">
        <v>3200</v>
      </c>
    </row>
    <row r="396" spans="1:8" x14ac:dyDescent="0.25">
      <c r="A396" s="1">
        <v>0</v>
      </c>
      <c r="B396" s="1">
        <v>23108</v>
      </c>
      <c r="C396" s="1" t="s">
        <v>341</v>
      </c>
      <c r="D396" s="1">
        <v>2210001</v>
      </c>
      <c r="E396" s="1" t="str">
        <f t="shared" si="12"/>
        <v>231082210001</v>
      </c>
      <c r="F396" s="9" t="str">
        <f t="shared" si="13"/>
        <v>2</v>
      </c>
      <c r="G396" s="1" t="s">
        <v>220</v>
      </c>
      <c r="H396" s="10">
        <v>375</v>
      </c>
    </row>
    <row r="397" spans="1:8" x14ac:dyDescent="0.25">
      <c r="A397" s="1">
        <v>0</v>
      </c>
      <c r="B397" s="1">
        <v>24100</v>
      </c>
      <c r="C397" s="1" t="s">
        <v>342</v>
      </c>
      <c r="D397" s="1">
        <v>1200301</v>
      </c>
      <c r="E397" s="1" t="str">
        <f t="shared" si="12"/>
        <v>241001200301</v>
      </c>
      <c r="F397" s="9" t="str">
        <f t="shared" si="13"/>
        <v>1</v>
      </c>
      <c r="G397" s="1" t="s">
        <v>188</v>
      </c>
      <c r="H397" s="10">
        <v>11038</v>
      </c>
    </row>
    <row r="398" spans="1:8" x14ac:dyDescent="0.25">
      <c r="A398" s="1">
        <v>0</v>
      </c>
      <c r="B398" s="1">
        <v>24100</v>
      </c>
      <c r="C398" s="1" t="s">
        <v>342</v>
      </c>
      <c r="D398" s="1">
        <v>1210001</v>
      </c>
      <c r="E398" s="1" t="str">
        <f t="shared" si="12"/>
        <v>241001210001</v>
      </c>
      <c r="F398" s="9" t="str">
        <f t="shared" si="13"/>
        <v>1</v>
      </c>
      <c r="G398" s="1" t="s">
        <v>191</v>
      </c>
      <c r="H398" s="10">
        <v>6173.6</v>
      </c>
    </row>
    <row r="399" spans="1:8" x14ac:dyDescent="0.25">
      <c r="A399" s="1">
        <v>0</v>
      </c>
      <c r="B399" s="1">
        <v>24100</v>
      </c>
      <c r="C399" s="1" t="s">
        <v>342</v>
      </c>
      <c r="D399" s="1">
        <v>1210101</v>
      </c>
      <c r="E399" s="1" t="str">
        <f t="shared" si="12"/>
        <v>241001210101</v>
      </c>
      <c r="F399" s="9" t="str">
        <f t="shared" si="13"/>
        <v>1</v>
      </c>
      <c r="G399" s="1" t="s">
        <v>192</v>
      </c>
      <c r="H399" s="10">
        <v>4795.7</v>
      </c>
    </row>
    <row r="400" spans="1:8" x14ac:dyDescent="0.25">
      <c r="A400" s="1">
        <v>0</v>
      </c>
      <c r="B400" s="1">
        <v>24100</v>
      </c>
      <c r="C400" s="1" t="s">
        <v>342</v>
      </c>
      <c r="D400" s="1">
        <v>1300001</v>
      </c>
      <c r="E400" s="1" t="str">
        <f t="shared" si="12"/>
        <v>241001300001</v>
      </c>
      <c r="F400" s="9" t="str">
        <f t="shared" si="13"/>
        <v>1</v>
      </c>
      <c r="G400" s="1" t="s">
        <v>193</v>
      </c>
      <c r="H400" s="10">
        <v>16390</v>
      </c>
    </row>
    <row r="401" spans="1:8" x14ac:dyDescent="0.25">
      <c r="A401" s="1">
        <v>0</v>
      </c>
      <c r="B401" s="1">
        <v>24100</v>
      </c>
      <c r="C401" s="1" t="s">
        <v>342</v>
      </c>
      <c r="D401" s="1">
        <v>1300002</v>
      </c>
      <c r="E401" s="1" t="str">
        <f t="shared" si="12"/>
        <v>241001300002</v>
      </c>
      <c r="F401" s="9" t="str">
        <f t="shared" si="13"/>
        <v>1</v>
      </c>
      <c r="G401" s="1" t="s">
        <v>194</v>
      </c>
      <c r="H401" s="10">
        <v>5678.5</v>
      </c>
    </row>
    <row r="402" spans="1:8" x14ac:dyDescent="0.25">
      <c r="A402" s="1">
        <v>0</v>
      </c>
      <c r="B402" s="1">
        <v>24100</v>
      </c>
      <c r="C402" s="1" t="s">
        <v>342</v>
      </c>
      <c r="D402" s="1">
        <v>1300101</v>
      </c>
      <c r="E402" s="1" t="str">
        <f t="shared" si="12"/>
        <v>241001300101</v>
      </c>
      <c r="F402" s="9" t="str">
        <f t="shared" si="13"/>
        <v>1</v>
      </c>
      <c r="G402" s="1" t="s">
        <v>195</v>
      </c>
      <c r="H402" s="10">
        <v>50</v>
      </c>
    </row>
    <row r="403" spans="1:8" x14ac:dyDescent="0.25">
      <c r="A403" s="1">
        <v>0</v>
      </c>
      <c r="B403" s="1">
        <v>24100</v>
      </c>
      <c r="C403" s="1" t="s">
        <v>342</v>
      </c>
      <c r="D403" s="1">
        <v>1300201</v>
      </c>
      <c r="E403" s="1" t="str">
        <f t="shared" si="12"/>
        <v>241001300201</v>
      </c>
      <c r="F403" s="9" t="str">
        <f t="shared" si="13"/>
        <v>1</v>
      </c>
      <c r="G403" s="1" t="s">
        <v>196</v>
      </c>
      <c r="H403" s="10">
        <v>9114.7999999999993</v>
      </c>
    </row>
    <row r="404" spans="1:8" x14ac:dyDescent="0.25">
      <c r="A404" s="1">
        <v>0</v>
      </c>
      <c r="B404" s="1">
        <v>24100</v>
      </c>
      <c r="C404" s="1" t="s">
        <v>342</v>
      </c>
      <c r="D404" s="1">
        <v>1300202</v>
      </c>
      <c r="E404" s="1" t="str">
        <f t="shared" si="12"/>
        <v>241001300202</v>
      </c>
      <c r="F404" s="9" t="str">
        <f t="shared" si="13"/>
        <v>1</v>
      </c>
      <c r="G404" s="1" t="s">
        <v>197</v>
      </c>
      <c r="H404" s="10">
        <v>7734.6</v>
      </c>
    </row>
    <row r="405" spans="1:8" x14ac:dyDescent="0.25">
      <c r="A405" s="1">
        <v>0</v>
      </c>
      <c r="B405" s="1">
        <v>24100</v>
      </c>
      <c r="C405" s="1" t="s">
        <v>342</v>
      </c>
      <c r="D405" s="1">
        <v>1310001</v>
      </c>
      <c r="E405" s="1" t="str">
        <f t="shared" si="12"/>
        <v>241001310001</v>
      </c>
      <c r="F405" s="9" t="str">
        <f t="shared" si="13"/>
        <v>1</v>
      </c>
      <c r="G405" s="1" t="s">
        <v>198</v>
      </c>
      <c r="H405" s="10">
        <v>14412</v>
      </c>
    </row>
    <row r="406" spans="1:8" x14ac:dyDescent="0.25">
      <c r="A406" s="1">
        <v>0</v>
      </c>
      <c r="B406" s="1">
        <v>24100</v>
      </c>
      <c r="C406" s="1" t="s">
        <v>342</v>
      </c>
      <c r="D406" s="1">
        <v>1310002</v>
      </c>
      <c r="E406" s="1" t="str">
        <f t="shared" si="12"/>
        <v>241001310002</v>
      </c>
      <c r="F406" s="9" t="str">
        <f t="shared" si="13"/>
        <v>1</v>
      </c>
      <c r="G406" s="1" t="s">
        <v>199</v>
      </c>
      <c r="H406" s="10">
        <v>1696</v>
      </c>
    </row>
    <row r="407" spans="1:8" x14ac:dyDescent="0.25">
      <c r="A407" s="1">
        <v>0</v>
      </c>
      <c r="B407" s="1">
        <v>24100</v>
      </c>
      <c r="C407" s="1" t="s">
        <v>342</v>
      </c>
      <c r="D407" s="1">
        <v>1310003</v>
      </c>
      <c r="E407" s="1" t="str">
        <f t="shared" si="12"/>
        <v>241001310003</v>
      </c>
      <c r="F407" s="9" t="str">
        <f t="shared" si="13"/>
        <v>1</v>
      </c>
      <c r="G407" s="1" t="s">
        <v>200</v>
      </c>
      <c r="H407" s="10">
        <v>6875.5</v>
      </c>
    </row>
    <row r="408" spans="1:8" x14ac:dyDescent="0.25">
      <c r="A408" s="1">
        <v>0</v>
      </c>
      <c r="B408" s="1">
        <v>24100</v>
      </c>
      <c r="C408" s="1" t="s">
        <v>342</v>
      </c>
      <c r="D408" s="1">
        <v>1310004</v>
      </c>
      <c r="E408" s="1" t="str">
        <f t="shared" si="12"/>
        <v>241001310004</v>
      </c>
      <c r="F408" s="9" t="str">
        <f t="shared" si="13"/>
        <v>1</v>
      </c>
      <c r="G408" s="1" t="s">
        <v>201</v>
      </c>
      <c r="H408" s="10">
        <v>5878.3</v>
      </c>
    </row>
    <row r="409" spans="1:8" x14ac:dyDescent="0.25">
      <c r="A409" s="1">
        <v>0</v>
      </c>
      <c r="B409" s="1">
        <v>24100</v>
      </c>
      <c r="C409" s="1" t="s">
        <v>342</v>
      </c>
      <c r="D409" s="1">
        <v>1310005</v>
      </c>
      <c r="E409" s="1" t="str">
        <f t="shared" si="12"/>
        <v>241001310005</v>
      </c>
      <c r="F409" s="9" t="str">
        <f t="shared" si="13"/>
        <v>1</v>
      </c>
      <c r="G409" s="1" t="s">
        <v>202</v>
      </c>
      <c r="H409" s="10">
        <v>500</v>
      </c>
    </row>
    <row r="410" spans="1:8" x14ac:dyDescent="0.25">
      <c r="A410" s="1">
        <v>0</v>
      </c>
      <c r="B410" s="1">
        <v>24100</v>
      </c>
      <c r="C410" s="1" t="s">
        <v>342</v>
      </c>
      <c r="D410" s="1">
        <v>1510001</v>
      </c>
      <c r="E410" s="1" t="str">
        <f t="shared" si="12"/>
        <v>241001510001</v>
      </c>
      <c r="F410" s="9" t="str">
        <f t="shared" si="13"/>
        <v>1</v>
      </c>
      <c r="G410" s="1" t="s">
        <v>205</v>
      </c>
      <c r="H410" s="10">
        <v>50</v>
      </c>
    </row>
    <row r="411" spans="1:8" x14ac:dyDescent="0.25">
      <c r="A411" s="1">
        <v>0</v>
      </c>
      <c r="B411" s="1">
        <v>24100</v>
      </c>
      <c r="C411" s="1" t="s">
        <v>342</v>
      </c>
      <c r="D411" s="1">
        <v>1600001</v>
      </c>
      <c r="E411" s="1" t="str">
        <f t="shared" si="12"/>
        <v>241001600001</v>
      </c>
      <c r="F411" s="9" t="str">
        <f t="shared" si="13"/>
        <v>1</v>
      </c>
      <c r="G411" s="1" t="s">
        <v>207</v>
      </c>
      <c r="H411" s="10">
        <v>28288</v>
      </c>
    </row>
    <row r="412" spans="1:8" x14ac:dyDescent="0.25">
      <c r="A412" s="1">
        <v>0</v>
      </c>
      <c r="B412" s="1">
        <v>24100</v>
      </c>
      <c r="C412" s="1" t="s">
        <v>342</v>
      </c>
      <c r="D412" s="1">
        <v>1620001</v>
      </c>
      <c r="E412" s="1" t="str">
        <f t="shared" si="12"/>
        <v>241001620001</v>
      </c>
      <c r="F412" s="9" t="str">
        <f t="shared" si="13"/>
        <v>1</v>
      </c>
      <c r="G412" s="1" t="s">
        <v>208</v>
      </c>
      <c r="H412" s="10">
        <v>300</v>
      </c>
    </row>
    <row r="413" spans="1:8" x14ac:dyDescent="0.25">
      <c r="A413" s="1">
        <v>0</v>
      </c>
      <c r="B413" s="1">
        <v>24100</v>
      </c>
      <c r="C413" s="1" t="s">
        <v>342</v>
      </c>
      <c r="D413" s="1">
        <v>2020001</v>
      </c>
      <c r="E413" s="1" t="str">
        <f t="shared" si="12"/>
        <v>241002020001</v>
      </c>
      <c r="F413" s="9" t="str">
        <f t="shared" si="13"/>
        <v>2</v>
      </c>
      <c r="G413" s="1" t="s">
        <v>256</v>
      </c>
      <c r="H413" s="10">
        <v>5061.67</v>
      </c>
    </row>
    <row r="414" spans="1:8" x14ac:dyDescent="0.25">
      <c r="A414" s="1">
        <v>0</v>
      </c>
      <c r="B414" s="1">
        <v>24100</v>
      </c>
      <c r="C414" s="1" t="s">
        <v>342</v>
      </c>
      <c r="D414" s="1">
        <v>2060001</v>
      </c>
      <c r="E414" s="1" t="str">
        <f t="shared" si="12"/>
        <v>241002060001</v>
      </c>
      <c r="F414" s="9" t="str">
        <f t="shared" si="13"/>
        <v>2</v>
      </c>
      <c r="G414" s="1" t="s">
        <v>210</v>
      </c>
      <c r="H414" s="10">
        <v>500</v>
      </c>
    </row>
    <row r="415" spans="1:8" x14ac:dyDescent="0.25">
      <c r="A415" s="1">
        <v>0</v>
      </c>
      <c r="B415" s="1">
        <v>24100</v>
      </c>
      <c r="C415" s="1" t="s">
        <v>342</v>
      </c>
      <c r="D415" s="1">
        <v>2120000</v>
      </c>
      <c r="E415" s="1" t="str">
        <f t="shared" si="12"/>
        <v>241002120000</v>
      </c>
      <c r="F415" s="9" t="str">
        <f t="shared" si="13"/>
        <v>2</v>
      </c>
      <c r="G415" s="1" t="s">
        <v>211</v>
      </c>
      <c r="H415" s="10">
        <v>1000</v>
      </c>
    </row>
    <row r="416" spans="1:8" x14ac:dyDescent="0.25">
      <c r="A416" s="1">
        <v>0</v>
      </c>
      <c r="B416" s="1">
        <v>24100</v>
      </c>
      <c r="C416" s="1" t="s">
        <v>342</v>
      </c>
      <c r="D416" s="1">
        <v>2130001</v>
      </c>
      <c r="E416" s="1" t="str">
        <f t="shared" si="12"/>
        <v>241002130001</v>
      </c>
      <c r="F416" s="9" t="str">
        <f t="shared" si="13"/>
        <v>2</v>
      </c>
      <c r="G416" s="1" t="s">
        <v>212</v>
      </c>
      <c r="H416" s="10">
        <v>500</v>
      </c>
    </row>
    <row r="417" spans="1:8" x14ac:dyDescent="0.25">
      <c r="A417" s="1">
        <v>0</v>
      </c>
      <c r="B417" s="1">
        <v>24100</v>
      </c>
      <c r="C417" s="1" t="s">
        <v>342</v>
      </c>
      <c r="D417" s="1">
        <v>2160001</v>
      </c>
      <c r="E417" s="1" t="str">
        <f t="shared" si="12"/>
        <v>241002160001</v>
      </c>
      <c r="F417" s="9" t="str">
        <f t="shared" si="13"/>
        <v>2</v>
      </c>
      <c r="G417" s="1" t="s">
        <v>215</v>
      </c>
      <c r="H417" s="10">
        <v>300</v>
      </c>
    </row>
    <row r="418" spans="1:8" x14ac:dyDescent="0.25">
      <c r="A418" s="1">
        <v>0</v>
      </c>
      <c r="B418" s="1">
        <v>24100</v>
      </c>
      <c r="C418" s="1" t="s">
        <v>342</v>
      </c>
      <c r="D418" s="1">
        <v>2160002</v>
      </c>
      <c r="E418" s="1" t="str">
        <f t="shared" si="12"/>
        <v>241002160002</v>
      </c>
      <c r="F418" s="9" t="str">
        <f t="shared" si="13"/>
        <v>2</v>
      </c>
      <c r="G418" s="1" t="s">
        <v>217</v>
      </c>
      <c r="H418" s="10">
        <v>400</v>
      </c>
    </row>
    <row r="419" spans="1:8" x14ac:dyDescent="0.25">
      <c r="A419" s="1">
        <v>0</v>
      </c>
      <c r="B419" s="1">
        <v>24100</v>
      </c>
      <c r="C419" s="1" t="s">
        <v>342</v>
      </c>
      <c r="D419" s="1">
        <v>2200001</v>
      </c>
      <c r="E419" s="1" t="str">
        <f t="shared" si="12"/>
        <v>241002200001</v>
      </c>
      <c r="F419" s="9" t="str">
        <f t="shared" si="13"/>
        <v>2</v>
      </c>
      <c r="G419" s="1" t="s">
        <v>218</v>
      </c>
      <c r="H419" s="10">
        <v>200</v>
      </c>
    </row>
    <row r="420" spans="1:8" x14ac:dyDescent="0.25">
      <c r="A420" s="1">
        <v>0</v>
      </c>
      <c r="B420" s="1">
        <v>24100</v>
      </c>
      <c r="C420" s="1" t="s">
        <v>342</v>
      </c>
      <c r="D420" s="1">
        <v>2200002</v>
      </c>
      <c r="E420" s="1" t="str">
        <f t="shared" si="12"/>
        <v>241002200002</v>
      </c>
      <c r="F420" s="9" t="str">
        <f t="shared" si="13"/>
        <v>2</v>
      </c>
      <c r="G420" s="1" t="s">
        <v>343</v>
      </c>
      <c r="H420" s="10">
        <v>200</v>
      </c>
    </row>
    <row r="421" spans="1:8" x14ac:dyDescent="0.25">
      <c r="A421" s="1">
        <v>0</v>
      </c>
      <c r="B421" s="1">
        <v>24100</v>
      </c>
      <c r="C421" s="1" t="s">
        <v>342</v>
      </c>
      <c r="D421" s="1">
        <v>2200010</v>
      </c>
      <c r="E421" s="1" t="str">
        <f t="shared" si="12"/>
        <v>241002200010</v>
      </c>
      <c r="F421" s="9" t="str">
        <f t="shared" si="13"/>
        <v>2</v>
      </c>
      <c r="G421" s="1" t="s">
        <v>219</v>
      </c>
      <c r="H421" s="10">
        <v>2800</v>
      </c>
    </row>
    <row r="422" spans="1:8" x14ac:dyDescent="0.25">
      <c r="A422" s="1">
        <v>0</v>
      </c>
      <c r="B422" s="1">
        <v>24100</v>
      </c>
      <c r="C422" s="1" t="s">
        <v>342</v>
      </c>
      <c r="D422" s="1">
        <v>2210001</v>
      </c>
      <c r="E422" s="1" t="str">
        <f t="shared" si="12"/>
        <v>241002210001</v>
      </c>
      <c r="F422" s="9" t="str">
        <f t="shared" si="13"/>
        <v>2</v>
      </c>
      <c r="G422" s="1" t="s">
        <v>220</v>
      </c>
      <c r="H422" s="10">
        <v>4000</v>
      </c>
    </row>
    <row r="423" spans="1:8" x14ac:dyDescent="0.25">
      <c r="A423" s="1">
        <v>0</v>
      </c>
      <c r="B423" s="1">
        <v>24100</v>
      </c>
      <c r="C423" s="1" t="s">
        <v>342</v>
      </c>
      <c r="D423" s="1">
        <v>2210101</v>
      </c>
      <c r="E423" s="1" t="str">
        <f t="shared" si="12"/>
        <v>241002210101</v>
      </c>
      <c r="F423" s="9" t="str">
        <f t="shared" si="13"/>
        <v>2</v>
      </c>
      <c r="G423" s="1" t="s">
        <v>221</v>
      </c>
      <c r="H423" s="10">
        <v>400</v>
      </c>
    </row>
    <row r="424" spans="1:8" x14ac:dyDescent="0.25">
      <c r="A424" s="1">
        <v>0</v>
      </c>
      <c r="B424" s="1">
        <v>24100</v>
      </c>
      <c r="C424" s="1" t="s">
        <v>342</v>
      </c>
      <c r="D424" s="1">
        <v>2219901</v>
      </c>
      <c r="E424" s="1" t="str">
        <f t="shared" si="12"/>
        <v>241002219901</v>
      </c>
      <c r="F424" s="9" t="str">
        <f t="shared" si="13"/>
        <v>2</v>
      </c>
      <c r="G424" s="1" t="s">
        <v>224</v>
      </c>
      <c r="H424" s="10">
        <v>200</v>
      </c>
    </row>
    <row r="425" spans="1:8" x14ac:dyDescent="0.25">
      <c r="A425" s="1">
        <v>0</v>
      </c>
      <c r="B425" s="1">
        <v>24100</v>
      </c>
      <c r="C425" s="1" t="s">
        <v>342</v>
      </c>
      <c r="D425" s="1">
        <v>2220001</v>
      </c>
      <c r="E425" s="1" t="str">
        <f t="shared" si="12"/>
        <v>241002220001</v>
      </c>
      <c r="F425" s="9" t="str">
        <f t="shared" si="13"/>
        <v>2</v>
      </c>
      <c r="G425" s="1" t="s">
        <v>226</v>
      </c>
      <c r="H425" s="10">
        <v>1750</v>
      </c>
    </row>
    <row r="426" spans="1:8" x14ac:dyDescent="0.25">
      <c r="A426" s="1">
        <v>0</v>
      </c>
      <c r="B426" s="1">
        <v>24100</v>
      </c>
      <c r="C426" s="1" t="s">
        <v>342</v>
      </c>
      <c r="D426" s="1">
        <v>2260101</v>
      </c>
      <c r="E426" s="1" t="str">
        <f t="shared" si="12"/>
        <v>241002260101</v>
      </c>
      <c r="F426" s="9" t="str">
        <f t="shared" si="13"/>
        <v>2</v>
      </c>
      <c r="G426" s="1" t="s">
        <v>344</v>
      </c>
      <c r="H426" s="10">
        <v>300</v>
      </c>
    </row>
    <row r="427" spans="1:8" x14ac:dyDescent="0.25">
      <c r="A427" s="1">
        <v>0</v>
      </c>
      <c r="B427" s="1">
        <v>24100</v>
      </c>
      <c r="C427" s="1" t="s">
        <v>342</v>
      </c>
      <c r="D427" s="1">
        <v>2260201</v>
      </c>
      <c r="E427" s="1" t="str">
        <f t="shared" si="12"/>
        <v>241002260201</v>
      </c>
      <c r="F427" s="9" t="str">
        <f t="shared" si="13"/>
        <v>2</v>
      </c>
      <c r="G427" s="1" t="s">
        <v>345</v>
      </c>
      <c r="H427" s="10">
        <v>500</v>
      </c>
    </row>
    <row r="428" spans="1:8" x14ac:dyDescent="0.25">
      <c r="A428" s="1">
        <v>0</v>
      </c>
      <c r="B428" s="1">
        <v>24100</v>
      </c>
      <c r="C428" s="1" t="s">
        <v>342</v>
      </c>
      <c r="D428" s="1">
        <v>2269900</v>
      </c>
      <c r="E428" s="1" t="str">
        <f t="shared" si="12"/>
        <v>241002269900</v>
      </c>
      <c r="F428" s="9" t="str">
        <f t="shared" si="13"/>
        <v>2</v>
      </c>
      <c r="G428" s="1" t="s">
        <v>262</v>
      </c>
      <c r="H428" s="10">
        <v>900</v>
      </c>
    </row>
    <row r="429" spans="1:8" x14ac:dyDescent="0.25">
      <c r="A429" s="1">
        <v>0</v>
      </c>
      <c r="B429" s="1">
        <v>24100</v>
      </c>
      <c r="C429" s="1" t="s">
        <v>342</v>
      </c>
      <c r="D429" s="1">
        <v>2279900</v>
      </c>
      <c r="E429" s="1" t="str">
        <f t="shared" si="12"/>
        <v>241002279900</v>
      </c>
      <c r="F429" s="9" t="str">
        <f t="shared" si="13"/>
        <v>2</v>
      </c>
      <c r="G429" s="1" t="s">
        <v>229</v>
      </c>
      <c r="H429" s="10">
        <v>1500</v>
      </c>
    </row>
    <row r="430" spans="1:8" x14ac:dyDescent="0.25">
      <c r="A430" s="1">
        <v>0</v>
      </c>
      <c r="B430" s="1">
        <v>24100</v>
      </c>
      <c r="C430" s="1" t="s">
        <v>342</v>
      </c>
      <c r="D430" s="1">
        <v>2279926</v>
      </c>
      <c r="E430" s="1" t="str">
        <f t="shared" si="12"/>
        <v>241002279926</v>
      </c>
      <c r="F430" s="9" t="str">
        <f t="shared" si="13"/>
        <v>2</v>
      </c>
      <c r="G430" s="1" t="s">
        <v>346</v>
      </c>
      <c r="H430" s="10">
        <v>3300</v>
      </c>
    </row>
    <row r="431" spans="1:8" x14ac:dyDescent="0.25">
      <c r="A431" s="1">
        <v>0</v>
      </c>
      <c r="B431" s="1">
        <v>24100</v>
      </c>
      <c r="C431" s="1" t="s">
        <v>342</v>
      </c>
      <c r="D431" s="1">
        <v>2302000</v>
      </c>
      <c r="E431" s="1" t="str">
        <f t="shared" si="12"/>
        <v>241002302000</v>
      </c>
      <c r="F431" s="9" t="str">
        <f t="shared" si="13"/>
        <v>2</v>
      </c>
      <c r="G431" s="1" t="s">
        <v>232</v>
      </c>
      <c r="H431" s="10">
        <v>50</v>
      </c>
    </row>
    <row r="432" spans="1:8" x14ac:dyDescent="0.25">
      <c r="A432" s="1">
        <v>0</v>
      </c>
      <c r="B432" s="1">
        <v>24100</v>
      </c>
      <c r="C432" s="1" t="s">
        <v>342</v>
      </c>
      <c r="D432" s="1">
        <v>2312000</v>
      </c>
      <c r="E432" s="1" t="str">
        <f t="shared" si="12"/>
        <v>241002312000</v>
      </c>
      <c r="F432" s="9" t="str">
        <f t="shared" si="13"/>
        <v>2</v>
      </c>
      <c r="G432" s="1" t="s">
        <v>233</v>
      </c>
      <c r="H432" s="10">
        <v>50</v>
      </c>
    </row>
    <row r="433" spans="1:8" x14ac:dyDescent="0.25">
      <c r="A433" s="1">
        <v>0</v>
      </c>
      <c r="B433" s="1">
        <v>24100</v>
      </c>
      <c r="C433" s="1" t="s">
        <v>342</v>
      </c>
      <c r="D433" s="1">
        <v>6260001</v>
      </c>
      <c r="E433" s="1" t="str">
        <f t="shared" si="12"/>
        <v>241006260001</v>
      </c>
      <c r="F433" s="9" t="str">
        <f t="shared" si="13"/>
        <v>6</v>
      </c>
      <c r="G433" s="16" t="s">
        <v>237</v>
      </c>
      <c r="H433" s="10">
        <v>1000</v>
      </c>
    </row>
    <row r="434" spans="1:8" x14ac:dyDescent="0.25">
      <c r="A434" s="1">
        <v>0</v>
      </c>
      <c r="B434" s="1">
        <v>24100</v>
      </c>
      <c r="C434" s="1" t="s">
        <v>342</v>
      </c>
      <c r="D434" s="1">
        <v>6330000</v>
      </c>
      <c r="E434" s="1" t="str">
        <f t="shared" si="12"/>
        <v>241006330000</v>
      </c>
      <c r="F434" s="9" t="str">
        <f t="shared" si="13"/>
        <v>6</v>
      </c>
      <c r="G434" s="1" t="s">
        <v>347</v>
      </c>
      <c r="H434" s="10">
        <v>1000</v>
      </c>
    </row>
    <row r="435" spans="1:8" x14ac:dyDescent="0.25">
      <c r="A435" s="1">
        <v>0</v>
      </c>
      <c r="B435" s="1">
        <v>24104</v>
      </c>
      <c r="C435" s="1" t="s">
        <v>348</v>
      </c>
      <c r="D435" s="1">
        <v>1310001</v>
      </c>
      <c r="E435" s="1" t="str">
        <f t="shared" si="12"/>
        <v>241041310001</v>
      </c>
      <c r="F435" s="9" t="str">
        <f t="shared" si="13"/>
        <v>1</v>
      </c>
      <c r="G435" s="1" t="s">
        <v>198</v>
      </c>
      <c r="H435" s="10">
        <v>7206.2</v>
      </c>
    </row>
    <row r="436" spans="1:8" x14ac:dyDescent="0.25">
      <c r="A436" s="1">
        <v>0</v>
      </c>
      <c r="B436" s="1">
        <v>24104</v>
      </c>
      <c r="C436" s="1" t="s">
        <v>348</v>
      </c>
      <c r="D436" s="1">
        <v>1310002</v>
      </c>
      <c r="E436" s="1" t="str">
        <f t="shared" si="12"/>
        <v>241041310002</v>
      </c>
      <c r="F436" s="9" t="str">
        <f t="shared" si="13"/>
        <v>1</v>
      </c>
      <c r="G436" s="1" t="s">
        <v>199</v>
      </c>
      <c r="H436" s="10">
        <v>41.24</v>
      </c>
    </row>
    <row r="437" spans="1:8" x14ac:dyDescent="0.25">
      <c r="A437" s="1">
        <v>0</v>
      </c>
      <c r="B437" s="1">
        <v>24104</v>
      </c>
      <c r="C437" s="1" t="s">
        <v>348</v>
      </c>
      <c r="D437" s="1">
        <v>1310003</v>
      </c>
      <c r="E437" s="1" t="str">
        <f t="shared" si="12"/>
        <v>241041310003</v>
      </c>
      <c r="F437" s="9" t="str">
        <f t="shared" si="13"/>
        <v>1</v>
      </c>
      <c r="G437" s="1" t="s">
        <v>200</v>
      </c>
      <c r="H437" s="10">
        <v>3437.7</v>
      </c>
    </row>
    <row r="438" spans="1:8" x14ac:dyDescent="0.25">
      <c r="A438" s="1">
        <v>0</v>
      </c>
      <c r="B438" s="1">
        <v>24104</v>
      </c>
      <c r="C438" s="1" t="s">
        <v>348</v>
      </c>
      <c r="D438" s="1">
        <v>1310004</v>
      </c>
      <c r="E438" s="1" t="str">
        <f t="shared" si="12"/>
        <v>241041310004</v>
      </c>
      <c r="F438" s="9" t="str">
        <f t="shared" si="13"/>
        <v>1</v>
      </c>
      <c r="G438" s="1" t="s">
        <v>201</v>
      </c>
      <c r="H438" s="10">
        <v>2475.1</v>
      </c>
    </row>
    <row r="439" spans="1:8" x14ac:dyDescent="0.25">
      <c r="A439" s="1">
        <v>0</v>
      </c>
      <c r="B439" s="1">
        <v>24104</v>
      </c>
      <c r="C439" s="1" t="s">
        <v>348</v>
      </c>
      <c r="D439" s="1">
        <v>1310005</v>
      </c>
      <c r="E439" s="1" t="str">
        <f t="shared" si="12"/>
        <v>241041310005</v>
      </c>
      <c r="F439" s="9" t="str">
        <f t="shared" si="13"/>
        <v>1</v>
      </c>
      <c r="G439" s="1" t="s">
        <v>202</v>
      </c>
      <c r="H439" s="10">
        <v>500</v>
      </c>
    </row>
    <row r="440" spans="1:8" x14ac:dyDescent="0.25">
      <c r="A440" s="1">
        <v>0</v>
      </c>
      <c r="B440" s="1">
        <v>24104</v>
      </c>
      <c r="C440" s="1" t="s">
        <v>348</v>
      </c>
      <c r="D440" s="1">
        <v>1600001</v>
      </c>
      <c r="E440" s="1" t="str">
        <f t="shared" si="12"/>
        <v>241041600001</v>
      </c>
      <c r="F440" s="9" t="str">
        <f t="shared" si="13"/>
        <v>1</v>
      </c>
      <c r="G440" s="1" t="s">
        <v>207</v>
      </c>
      <c r="H440" s="10">
        <v>4311.1000000000004</v>
      </c>
    </row>
    <row r="441" spans="1:8" x14ac:dyDescent="0.25">
      <c r="A441" s="1">
        <v>0</v>
      </c>
      <c r="B441" s="1">
        <v>24104</v>
      </c>
      <c r="C441" s="1" t="s">
        <v>348</v>
      </c>
      <c r="D441" s="1">
        <v>2120000</v>
      </c>
      <c r="E441" s="1" t="str">
        <f t="shared" si="12"/>
        <v>241042120000</v>
      </c>
      <c r="F441" s="9" t="str">
        <f t="shared" si="13"/>
        <v>2</v>
      </c>
      <c r="G441" s="1" t="s">
        <v>211</v>
      </c>
      <c r="H441" s="10">
        <v>500</v>
      </c>
    </row>
    <row r="442" spans="1:8" x14ac:dyDescent="0.25">
      <c r="A442" s="1">
        <v>0</v>
      </c>
      <c r="B442" s="1">
        <v>24104</v>
      </c>
      <c r="C442" s="1" t="s">
        <v>348</v>
      </c>
      <c r="D442" s="1">
        <v>2220001</v>
      </c>
      <c r="E442" s="1" t="str">
        <f t="shared" si="12"/>
        <v>241042220001</v>
      </c>
      <c r="F442" s="9" t="str">
        <f t="shared" si="13"/>
        <v>2</v>
      </c>
      <c r="G442" s="1" t="s">
        <v>226</v>
      </c>
      <c r="H442" s="10">
        <v>500</v>
      </c>
    </row>
    <row r="443" spans="1:8" x14ac:dyDescent="0.25">
      <c r="A443" s="1">
        <v>0</v>
      </c>
      <c r="B443" s="1">
        <v>24104</v>
      </c>
      <c r="C443" s="1" t="s">
        <v>348</v>
      </c>
      <c r="D443" s="1">
        <v>2260101</v>
      </c>
      <c r="E443" s="1" t="str">
        <f t="shared" si="12"/>
        <v>241042260101</v>
      </c>
      <c r="F443" s="9" t="str">
        <f t="shared" si="13"/>
        <v>2</v>
      </c>
      <c r="G443" s="1" t="s">
        <v>344</v>
      </c>
      <c r="H443" s="10">
        <v>250</v>
      </c>
    </row>
    <row r="444" spans="1:8" x14ac:dyDescent="0.25">
      <c r="A444" s="1">
        <v>0</v>
      </c>
      <c r="B444" s="1">
        <v>24104</v>
      </c>
      <c r="C444" s="1" t="s">
        <v>348</v>
      </c>
      <c r="D444" s="1">
        <v>2269900</v>
      </c>
      <c r="E444" s="1" t="str">
        <f t="shared" si="12"/>
        <v>241042269900</v>
      </c>
      <c r="F444" s="9" t="str">
        <f t="shared" si="13"/>
        <v>2</v>
      </c>
      <c r="G444" s="1" t="s">
        <v>262</v>
      </c>
      <c r="H444" s="10">
        <v>250</v>
      </c>
    </row>
    <row r="445" spans="1:8" x14ac:dyDescent="0.25">
      <c r="A445" s="1">
        <v>0</v>
      </c>
      <c r="B445" s="1">
        <v>31100</v>
      </c>
      <c r="C445" s="1" t="s">
        <v>349</v>
      </c>
      <c r="D445" s="1">
        <v>1200301</v>
      </c>
      <c r="E445" s="1" t="str">
        <f t="shared" si="12"/>
        <v>311001200301</v>
      </c>
      <c r="F445" s="9" t="str">
        <f t="shared" si="13"/>
        <v>1</v>
      </c>
      <c r="G445" s="1" t="s">
        <v>188</v>
      </c>
      <c r="H445" s="10">
        <v>2184.9</v>
      </c>
    </row>
    <row r="446" spans="1:8" x14ac:dyDescent="0.25">
      <c r="A446" s="1">
        <v>0</v>
      </c>
      <c r="B446" s="1">
        <v>31100</v>
      </c>
      <c r="C446" s="1" t="s">
        <v>349</v>
      </c>
      <c r="D446" s="1">
        <v>1210001</v>
      </c>
      <c r="E446" s="1" t="str">
        <f t="shared" si="12"/>
        <v>311001210001</v>
      </c>
      <c r="F446" s="9" t="str">
        <f t="shared" si="13"/>
        <v>1</v>
      </c>
      <c r="G446" s="1" t="s">
        <v>191</v>
      </c>
      <c r="H446" s="10">
        <v>1220</v>
      </c>
    </row>
    <row r="447" spans="1:8" x14ac:dyDescent="0.25">
      <c r="A447" s="1">
        <v>0</v>
      </c>
      <c r="B447" s="1">
        <v>31100</v>
      </c>
      <c r="C447" s="1" t="s">
        <v>349</v>
      </c>
      <c r="D447" s="1">
        <v>1210101</v>
      </c>
      <c r="E447" s="1" t="str">
        <f t="shared" si="12"/>
        <v>311001210101</v>
      </c>
      <c r="F447" s="9" t="str">
        <f t="shared" si="13"/>
        <v>1</v>
      </c>
      <c r="G447" s="1" t="s">
        <v>192</v>
      </c>
      <c r="H447" s="10">
        <v>947.72</v>
      </c>
    </row>
    <row r="448" spans="1:8" x14ac:dyDescent="0.25">
      <c r="A448" s="1">
        <v>0</v>
      </c>
      <c r="B448" s="1">
        <v>31100</v>
      </c>
      <c r="C448" s="1" t="s">
        <v>349</v>
      </c>
      <c r="D448" s="1">
        <v>1300001</v>
      </c>
      <c r="E448" s="1" t="str">
        <f t="shared" si="12"/>
        <v>311001300001</v>
      </c>
      <c r="F448" s="9" t="str">
        <f t="shared" si="13"/>
        <v>1</v>
      </c>
      <c r="G448" s="1" t="s">
        <v>193</v>
      </c>
      <c r="H448" s="10">
        <v>5764.9</v>
      </c>
    </row>
    <row r="449" spans="1:8" x14ac:dyDescent="0.25">
      <c r="A449" s="1">
        <v>0</v>
      </c>
      <c r="B449" s="1">
        <v>31100</v>
      </c>
      <c r="C449" s="1" t="s">
        <v>349</v>
      </c>
      <c r="D449" s="1">
        <v>1300201</v>
      </c>
      <c r="E449" s="1" t="str">
        <f t="shared" si="12"/>
        <v>311001300201</v>
      </c>
      <c r="F449" s="9" t="str">
        <f t="shared" si="13"/>
        <v>1</v>
      </c>
      <c r="G449" s="1" t="s">
        <v>196</v>
      </c>
      <c r="H449" s="10">
        <v>3188.9</v>
      </c>
    </row>
    <row r="450" spans="1:8" x14ac:dyDescent="0.25">
      <c r="A450" s="1">
        <v>0</v>
      </c>
      <c r="B450" s="1">
        <v>31100</v>
      </c>
      <c r="C450" s="1" t="s">
        <v>349</v>
      </c>
      <c r="D450" s="1">
        <v>1300202</v>
      </c>
      <c r="E450" s="1" t="str">
        <f t="shared" si="12"/>
        <v>311001300202</v>
      </c>
      <c r="F450" s="9" t="str">
        <f t="shared" si="13"/>
        <v>1</v>
      </c>
      <c r="G450" s="1" t="s">
        <v>197</v>
      </c>
      <c r="H450" s="10">
        <v>3403.3</v>
      </c>
    </row>
    <row r="451" spans="1:8" x14ac:dyDescent="0.25">
      <c r="A451" s="1">
        <v>0</v>
      </c>
      <c r="B451" s="1">
        <v>31100</v>
      </c>
      <c r="C451" s="1" t="s">
        <v>349</v>
      </c>
      <c r="D451" s="1">
        <v>1310001</v>
      </c>
      <c r="E451" s="1" t="str">
        <f t="shared" ref="E451:E514" si="14">CONCATENATE(B451,D451)</f>
        <v>311001310001</v>
      </c>
      <c r="F451" s="9" t="str">
        <f t="shared" ref="F451:F514" si="15">MID(D451,1,1)</f>
        <v>1</v>
      </c>
      <c r="G451" s="1" t="s">
        <v>198</v>
      </c>
      <c r="H451" s="10">
        <v>18063</v>
      </c>
    </row>
    <row r="452" spans="1:8" x14ac:dyDescent="0.25">
      <c r="A452" s="1">
        <v>0</v>
      </c>
      <c r="B452" s="1">
        <v>31100</v>
      </c>
      <c r="C452" s="1" t="s">
        <v>349</v>
      </c>
      <c r="D452" s="1">
        <v>1310002</v>
      </c>
      <c r="E452" s="1" t="str">
        <f t="shared" si="14"/>
        <v>311001310002</v>
      </c>
      <c r="F452" s="9" t="str">
        <f t="shared" si="15"/>
        <v>1</v>
      </c>
      <c r="G452" s="1" t="s">
        <v>199</v>
      </c>
      <c r="H452" s="10">
        <v>344.54</v>
      </c>
    </row>
    <row r="453" spans="1:8" x14ac:dyDescent="0.25">
      <c r="A453" s="1">
        <v>0</v>
      </c>
      <c r="B453" s="1">
        <v>31100</v>
      </c>
      <c r="C453" s="1" t="s">
        <v>349</v>
      </c>
      <c r="D453" s="1">
        <v>1310003</v>
      </c>
      <c r="E453" s="1" t="str">
        <f t="shared" si="14"/>
        <v>311001310003</v>
      </c>
      <c r="F453" s="9" t="str">
        <f t="shared" si="15"/>
        <v>1</v>
      </c>
      <c r="G453" s="1" t="s">
        <v>200</v>
      </c>
      <c r="H453" s="10">
        <v>9391.2999999999993</v>
      </c>
    </row>
    <row r="454" spans="1:8" x14ac:dyDescent="0.25">
      <c r="A454" s="1">
        <v>0</v>
      </c>
      <c r="B454" s="1">
        <v>31100</v>
      </c>
      <c r="C454" s="1" t="s">
        <v>349</v>
      </c>
      <c r="D454" s="1">
        <v>1310004</v>
      </c>
      <c r="E454" s="1" t="str">
        <f t="shared" si="14"/>
        <v>311001310004</v>
      </c>
      <c r="F454" s="9" t="str">
        <f t="shared" si="15"/>
        <v>1</v>
      </c>
      <c r="G454" s="1" t="s">
        <v>201</v>
      </c>
      <c r="H454" s="10">
        <v>9225.4</v>
      </c>
    </row>
    <row r="455" spans="1:8" x14ac:dyDescent="0.25">
      <c r="A455" s="1">
        <v>0</v>
      </c>
      <c r="B455" s="1">
        <v>31100</v>
      </c>
      <c r="C455" s="1" t="s">
        <v>349</v>
      </c>
      <c r="D455" s="1">
        <v>1310005</v>
      </c>
      <c r="E455" s="1" t="str">
        <f t="shared" si="14"/>
        <v>311001310005</v>
      </c>
      <c r="F455" s="9" t="str">
        <f t="shared" si="15"/>
        <v>1</v>
      </c>
      <c r="G455" s="1" t="s">
        <v>202</v>
      </c>
      <c r="H455" s="10">
        <v>1000</v>
      </c>
    </row>
    <row r="456" spans="1:8" x14ac:dyDescent="0.25">
      <c r="A456" s="1">
        <v>0</v>
      </c>
      <c r="B456" s="1">
        <v>31100</v>
      </c>
      <c r="C456" s="1" t="s">
        <v>349</v>
      </c>
      <c r="D456" s="1">
        <v>1600001</v>
      </c>
      <c r="E456" s="1" t="str">
        <f t="shared" si="14"/>
        <v>311001600001</v>
      </c>
      <c r="F456" s="9" t="str">
        <f t="shared" si="15"/>
        <v>1</v>
      </c>
      <c r="G456" s="1" t="s">
        <v>207</v>
      </c>
      <c r="H456" s="10">
        <v>17406</v>
      </c>
    </row>
    <row r="457" spans="1:8" x14ac:dyDescent="0.25">
      <c r="A457" s="1">
        <v>0</v>
      </c>
      <c r="B457" s="1">
        <v>31100</v>
      </c>
      <c r="C457" s="1" t="s">
        <v>349</v>
      </c>
      <c r="D457" s="1">
        <v>2060001</v>
      </c>
      <c r="E457" s="1" t="str">
        <f t="shared" si="14"/>
        <v>311002060001</v>
      </c>
      <c r="F457" s="9" t="str">
        <f t="shared" si="15"/>
        <v>2</v>
      </c>
      <c r="G457" s="1" t="s">
        <v>210</v>
      </c>
      <c r="H457" s="10">
        <v>125</v>
      </c>
    </row>
    <row r="458" spans="1:8" x14ac:dyDescent="0.25">
      <c r="A458" s="1">
        <v>0</v>
      </c>
      <c r="B458" s="1">
        <v>31100</v>
      </c>
      <c r="C458" s="1" t="s">
        <v>349</v>
      </c>
      <c r="D458" s="1">
        <v>2120000</v>
      </c>
      <c r="E458" s="1" t="str">
        <f t="shared" si="14"/>
        <v>311002120000</v>
      </c>
      <c r="F458" s="9" t="str">
        <f t="shared" si="15"/>
        <v>2</v>
      </c>
      <c r="G458" s="1" t="s">
        <v>211</v>
      </c>
      <c r="H458" s="10">
        <v>500</v>
      </c>
    </row>
    <row r="459" spans="1:8" x14ac:dyDescent="0.25">
      <c r="A459" s="1">
        <v>0</v>
      </c>
      <c r="B459" s="1">
        <v>31100</v>
      </c>
      <c r="C459" s="1" t="s">
        <v>349</v>
      </c>
      <c r="D459" s="1">
        <v>2130001</v>
      </c>
      <c r="E459" s="1" t="str">
        <f t="shared" si="14"/>
        <v>311002130001</v>
      </c>
      <c r="F459" s="9" t="str">
        <f t="shared" si="15"/>
        <v>2</v>
      </c>
      <c r="G459" s="1" t="s">
        <v>212</v>
      </c>
      <c r="H459" s="10">
        <v>2000</v>
      </c>
    </row>
    <row r="460" spans="1:8" x14ac:dyDescent="0.25">
      <c r="A460" s="1">
        <v>0</v>
      </c>
      <c r="B460" s="1">
        <v>31100</v>
      </c>
      <c r="C460" s="1" t="s">
        <v>349</v>
      </c>
      <c r="D460" s="1">
        <v>2160001</v>
      </c>
      <c r="E460" s="1" t="str">
        <f t="shared" si="14"/>
        <v>311002160001</v>
      </c>
      <c r="F460" s="9" t="str">
        <f t="shared" si="15"/>
        <v>2</v>
      </c>
      <c r="G460" s="1" t="s">
        <v>215</v>
      </c>
      <c r="H460" s="10">
        <v>50</v>
      </c>
    </row>
    <row r="461" spans="1:8" x14ac:dyDescent="0.25">
      <c r="A461" s="1">
        <v>0</v>
      </c>
      <c r="B461" s="1">
        <v>31100</v>
      </c>
      <c r="C461" s="1" t="s">
        <v>349</v>
      </c>
      <c r="D461" s="1">
        <v>2160002</v>
      </c>
      <c r="E461" s="1" t="str">
        <f t="shared" si="14"/>
        <v>311002160002</v>
      </c>
      <c r="F461" s="9" t="str">
        <f t="shared" si="15"/>
        <v>2</v>
      </c>
      <c r="G461" s="1" t="s">
        <v>217</v>
      </c>
      <c r="H461" s="10">
        <v>50</v>
      </c>
    </row>
    <row r="462" spans="1:8" x14ac:dyDescent="0.25">
      <c r="A462" s="1">
        <v>0</v>
      </c>
      <c r="B462" s="1">
        <v>31100</v>
      </c>
      <c r="C462" s="1" t="s">
        <v>349</v>
      </c>
      <c r="D462" s="1">
        <v>2200010</v>
      </c>
      <c r="E462" s="1" t="str">
        <f t="shared" si="14"/>
        <v>311002200010</v>
      </c>
      <c r="F462" s="9" t="str">
        <f t="shared" si="15"/>
        <v>2</v>
      </c>
      <c r="G462" s="1" t="s">
        <v>219</v>
      </c>
      <c r="H462" s="17">
        <v>400</v>
      </c>
    </row>
    <row r="463" spans="1:8" x14ac:dyDescent="0.25">
      <c r="A463" s="1">
        <v>0</v>
      </c>
      <c r="B463" s="1">
        <v>31100</v>
      </c>
      <c r="C463" s="1" t="s">
        <v>349</v>
      </c>
      <c r="D463" s="1">
        <v>2210101</v>
      </c>
      <c r="E463" s="1" t="str">
        <f t="shared" si="14"/>
        <v>311002210101</v>
      </c>
      <c r="F463" s="9" t="str">
        <f t="shared" si="15"/>
        <v>2</v>
      </c>
      <c r="G463" s="1" t="s">
        <v>221</v>
      </c>
      <c r="H463" s="17">
        <v>150</v>
      </c>
    </row>
    <row r="464" spans="1:8" x14ac:dyDescent="0.25">
      <c r="A464" s="1">
        <v>0</v>
      </c>
      <c r="B464" s="1">
        <v>31100</v>
      </c>
      <c r="C464" s="1" t="s">
        <v>349</v>
      </c>
      <c r="D464" s="1">
        <v>2220001</v>
      </c>
      <c r="E464" s="1" t="str">
        <f t="shared" si="14"/>
        <v>311002220001</v>
      </c>
      <c r="F464" s="9" t="str">
        <f t="shared" si="15"/>
        <v>2</v>
      </c>
      <c r="G464" s="1" t="s">
        <v>226</v>
      </c>
      <c r="H464" s="17">
        <v>50</v>
      </c>
    </row>
    <row r="465" spans="1:8" x14ac:dyDescent="0.25">
      <c r="A465" s="1">
        <v>0</v>
      </c>
      <c r="B465" s="1">
        <v>31100</v>
      </c>
      <c r="C465" s="1" t="s">
        <v>349</v>
      </c>
      <c r="D465" s="1">
        <v>2240001</v>
      </c>
      <c r="E465" s="1" t="str">
        <f t="shared" si="14"/>
        <v>311002240001</v>
      </c>
      <c r="F465" s="9" t="str">
        <f t="shared" si="15"/>
        <v>2</v>
      </c>
      <c r="G465" s="1" t="s">
        <v>227</v>
      </c>
      <c r="H465" s="10">
        <v>150</v>
      </c>
    </row>
    <row r="466" spans="1:8" x14ac:dyDescent="0.25">
      <c r="A466" s="1">
        <v>0</v>
      </c>
      <c r="B466" s="1">
        <v>31100</v>
      </c>
      <c r="C466" s="1" t="s">
        <v>349</v>
      </c>
      <c r="D466" s="1">
        <v>2260201</v>
      </c>
      <c r="E466" s="1" t="str">
        <f t="shared" si="14"/>
        <v>311002260201</v>
      </c>
      <c r="F466" s="9" t="str">
        <f t="shared" si="15"/>
        <v>2</v>
      </c>
      <c r="G466" s="1" t="s">
        <v>345</v>
      </c>
      <c r="H466" s="10">
        <v>650</v>
      </c>
    </row>
    <row r="467" spans="1:8" x14ac:dyDescent="0.25">
      <c r="A467" s="1">
        <v>0</v>
      </c>
      <c r="B467" s="1">
        <v>31100</v>
      </c>
      <c r="C467" s="1" t="s">
        <v>349</v>
      </c>
      <c r="D467" s="1">
        <v>2269900</v>
      </c>
      <c r="E467" s="1" t="str">
        <f t="shared" si="14"/>
        <v>311002269900</v>
      </c>
      <c r="F467" s="9" t="str">
        <f t="shared" si="15"/>
        <v>2</v>
      </c>
      <c r="G467" s="1" t="s">
        <v>262</v>
      </c>
      <c r="H467" s="17">
        <v>500</v>
      </c>
    </row>
    <row r="468" spans="1:8" x14ac:dyDescent="0.25">
      <c r="A468" s="1">
        <v>0</v>
      </c>
      <c r="B468" s="1">
        <v>31100</v>
      </c>
      <c r="C468" s="1" t="s">
        <v>349</v>
      </c>
      <c r="D468" s="1">
        <v>2269914</v>
      </c>
      <c r="E468" s="1" t="str">
        <f t="shared" si="14"/>
        <v>311002269914</v>
      </c>
      <c r="F468" s="9" t="str">
        <f t="shared" si="15"/>
        <v>2</v>
      </c>
      <c r="G468" s="1" t="s">
        <v>350</v>
      </c>
      <c r="H468" s="10">
        <v>20000</v>
      </c>
    </row>
    <row r="469" spans="1:8" x14ac:dyDescent="0.25">
      <c r="A469" s="1">
        <v>0</v>
      </c>
      <c r="B469" s="1">
        <v>31100</v>
      </c>
      <c r="C469" s="1" t="s">
        <v>349</v>
      </c>
      <c r="D469" s="1">
        <v>2270101</v>
      </c>
      <c r="E469" s="1" t="str">
        <f t="shared" si="14"/>
        <v>311002270101</v>
      </c>
      <c r="F469" s="9" t="str">
        <f t="shared" si="15"/>
        <v>2</v>
      </c>
      <c r="G469" s="1" t="s">
        <v>351</v>
      </c>
      <c r="H469" s="10">
        <v>2000</v>
      </c>
    </row>
    <row r="470" spans="1:8" x14ac:dyDescent="0.25">
      <c r="A470" s="1">
        <v>0</v>
      </c>
      <c r="B470" s="1">
        <v>31100</v>
      </c>
      <c r="C470" s="1" t="s">
        <v>349</v>
      </c>
      <c r="D470" s="1">
        <v>2279900</v>
      </c>
      <c r="E470" s="1" t="str">
        <f t="shared" si="14"/>
        <v>311002279900</v>
      </c>
      <c r="F470" s="9" t="str">
        <f t="shared" si="15"/>
        <v>2</v>
      </c>
      <c r="G470" s="1" t="s">
        <v>229</v>
      </c>
      <c r="H470" s="10">
        <v>3500</v>
      </c>
    </row>
    <row r="471" spans="1:8" x14ac:dyDescent="0.25">
      <c r="A471" s="1">
        <v>0</v>
      </c>
      <c r="B471" s="1">
        <v>31100</v>
      </c>
      <c r="C471" s="1" t="s">
        <v>349</v>
      </c>
      <c r="D471" s="1">
        <v>2279956</v>
      </c>
      <c r="E471" s="1" t="str">
        <f t="shared" si="14"/>
        <v>311002279956</v>
      </c>
      <c r="F471" s="9" t="str">
        <f t="shared" si="15"/>
        <v>2</v>
      </c>
      <c r="G471" s="1" t="s">
        <v>352</v>
      </c>
      <c r="H471" s="17">
        <v>1000</v>
      </c>
    </row>
    <row r="472" spans="1:8" x14ac:dyDescent="0.25">
      <c r="A472" s="1">
        <v>0</v>
      </c>
      <c r="B472" s="1">
        <v>31100</v>
      </c>
      <c r="C472" s="1" t="s">
        <v>349</v>
      </c>
      <c r="D472" s="1">
        <v>2279960</v>
      </c>
      <c r="E472" s="1" t="str">
        <f t="shared" si="14"/>
        <v>311002279960</v>
      </c>
      <c r="F472" s="9" t="str">
        <f t="shared" si="15"/>
        <v>2</v>
      </c>
      <c r="G472" s="1" t="s">
        <v>353</v>
      </c>
      <c r="H472" s="10">
        <v>1200</v>
      </c>
    </row>
    <row r="473" spans="1:8" x14ac:dyDescent="0.25">
      <c r="A473" s="1">
        <v>0</v>
      </c>
      <c r="B473" s="1">
        <v>31100</v>
      </c>
      <c r="C473" s="1" t="s">
        <v>349</v>
      </c>
      <c r="D473" s="1">
        <v>2302000</v>
      </c>
      <c r="E473" s="1" t="str">
        <f t="shared" si="14"/>
        <v>311002302000</v>
      </c>
      <c r="F473" s="9" t="str">
        <f t="shared" si="15"/>
        <v>2</v>
      </c>
      <c r="G473" s="1" t="s">
        <v>232</v>
      </c>
      <c r="H473" s="10">
        <v>50</v>
      </c>
    </row>
    <row r="474" spans="1:8" x14ac:dyDescent="0.25">
      <c r="A474" s="1">
        <v>0</v>
      </c>
      <c r="B474" s="1">
        <v>31100</v>
      </c>
      <c r="C474" s="1" t="s">
        <v>349</v>
      </c>
      <c r="D474" s="1">
        <v>2312000</v>
      </c>
      <c r="E474" s="1" t="str">
        <f t="shared" si="14"/>
        <v>311002312000</v>
      </c>
      <c r="F474" s="9" t="str">
        <f t="shared" si="15"/>
        <v>2</v>
      </c>
      <c r="G474" s="1" t="s">
        <v>233</v>
      </c>
      <c r="H474" s="10">
        <v>50</v>
      </c>
    </row>
    <row r="475" spans="1:8" x14ac:dyDescent="0.25">
      <c r="A475" s="1">
        <v>0</v>
      </c>
      <c r="B475" s="1">
        <v>31100</v>
      </c>
      <c r="C475" s="1" t="s">
        <v>349</v>
      </c>
      <c r="D475" s="1">
        <v>4800027</v>
      </c>
      <c r="E475" s="1" t="str">
        <f t="shared" si="14"/>
        <v>311004800027</v>
      </c>
      <c r="F475" s="9" t="str">
        <f t="shared" si="15"/>
        <v>4</v>
      </c>
      <c r="G475" s="1" t="s">
        <v>354</v>
      </c>
      <c r="H475" s="10">
        <v>700</v>
      </c>
    </row>
    <row r="476" spans="1:8" x14ac:dyDescent="0.25">
      <c r="A476" s="1">
        <v>0</v>
      </c>
      <c r="B476" s="1">
        <v>31100</v>
      </c>
      <c r="C476" s="1" t="s">
        <v>349</v>
      </c>
      <c r="D476" s="1">
        <v>4800030</v>
      </c>
      <c r="E476" s="1" t="str">
        <f t="shared" si="14"/>
        <v>311004800030</v>
      </c>
      <c r="F476" s="9" t="str">
        <f t="shared" si="15"/>
        <v>4</v>
      </c>
      <c r="G476" s="1" t="s">
        <v>355</v>
      </c>
      <c r="H476" s="10">
        <v>700</v>
      </c>
    </row>
    <row r="477" spans="1:8" x14ac:dyDescent="0.25">
      <c r="A477" s="1">
        <v>0</v>
      </c>
      <c r="B477" s="1">
        <v>31100</v>
      </c>
      <c r="C477" s="1" t="s">
        <v>349</v>
      </c>
      <c r="D477" s="1">
        <v>4800077</v>
      </c>
      <c r="E477" s="1" t="str">
        <f t="shared" si="14"/>
        <v>311004800077</v>
      </c>
      <c r="F477" s="9" t="str">
        <f t="shared" si="15"/>
        <v>4</v>
      </c>
      <c r="G477" s="1" t="s">
        <v>356</v>
      </c>
      <c r="H477" s="10">
        <v>1800</v>
      </c>
    </row>
    <row r="478" spans="1:8" x14ac:dyDescent="0.25">
      <c r="A478" s="1">
        <v>0</v>
      </c>
      <c r="B478" s="1">
        <v>31100</v>
      </c>
      <c r="C478" s="1" t="s">
        <v>349</v>
      </c>
      <c r="D478" s="1">
        <v>4800088</v>
      </c>
      <c r="E478" s="1" t="str">
        <f t="shared" si="14"/>
        <v>311004800088</v>
      </c>
      <c r="F478" s="9" t="str">
        <f t="shared" si="15"/>
        <v>4</v>
      </c>
      <c r="G478" s="1" t="s">
        <v>357</v>
      </c>
      <c r="H478" s="10">
        <v>2700</v>
      </c>
    </row>
    <row r="479" spans="1:8" x14ac:dyDescent="0.25">
      <c r="A479" s="1">
        <v>0</v>
      </c>
      <c r="B479" s="1">
        <v>31100</v>
      </c>
      <c r="C479" s="1" t="s">
        <v>349</v>
      </c>
      <c r="D479" s="1">
        <v>4800135</v>
      </c>
      <c r="E479" s="1" t="str">
        <f t="shared" si="14"/>
        <v>311004800135</v>
      </c>
      <c r="F479" s="9" t="str">
        <f t="shared" si="15"/>
        <v>4</v>
      </c>
      <c r="G479" s="1" t="s">
        <v>358</v>
      </c>
      <c r="H479" s="10">
        <v>500</v>
      </c>
    </row>
    <row r="480" spans="1:8" x14ac:dyDescent="0.25">
      <c r="A480" s="1">
        <v>0</v>
      </c>
      <c r="B480" s="1">
        <v>31100</v>
      </c>
      <c r="C480" s="1" t="s">
        <v>349</v>
      </c>
      <c r="D480" s="1">
        <v>6360000</v>
      </c>
      <c r="E480" s="1" t="str">
        <f t="shared" si="14"/>
        <v>311006360000</v>
      </c>
      <c r="F480" s="9" t="str">
        <f t="shared" si="15"/>
        <v>6</v>
      </c>
      <c r="G480" s="1" t="s">
        <v>237</v>
      </c>
      <c r="H480" s="10">
        <v>1500</v>
      </c>
    </row>
    <row r="481" spans="1:8" x14ac:dyDescent="0.25">
      <c r="A481" s="1">
        <v>0</v>
      </c>
      <c r="B481" s="1">
        <v>31100</v>
      </c>
      <c r="C481" s="1" t="s">
        <v>349</v>
      </c>
      <c r="D481" s="1">
        <v>7800001</v>
      </c>
      <c r="E481" s="1" t="str">
        <f t="shared" si="14"/>
        <v>311007800001</v>
      </c>
      <c r="F481" s="9" t="str">
        <f t="shared" si="15"/>
        <v>7</v>
      </c>
      <c r="G481" s="1" t="s">
        <v>359</v>
      </c>
      <c r="H481" s="10">
        <v>3000</v>
      </c>
    </row>
    <row r="482" spans="1:8" x14ac:dyDescent="0.25">
      <c r="A482" s="1">
        <v>0</v>
      </c>
      <c r="B482" s="1">
        <v>32000</v>
      </c>
      <c r="C482" s="1" t="s">
        <v>360</v>
      </c>
      <c r="D482" s="1">
        <v>1310001</v>
      </c>
      <c r="E482" s="1" t="str">
        <f t="shared" si="14"/>
        <v>320001310001</v>
      </c>
      <c r="F482" s="9" t="str">
        <f t="shared" si="15"/>
        <v>1</v>
      </c>
      <c r="G482" s="1" t="s">
        <v>198</v>
      </c>
      <c r="H482" s="10">
        <v>11038</v>
      </c>
    </row>
    <row r="483" spans="1:8" x14ac:dyDescent="0.25">
      <c r="A483" s="1">
        <v>0</v>
      </c>
      <c r="B483" s="1">
        <v>32000</v>
      </c>
      <c r="C483" s="1" t="s">
        <v>360</v>
      </c>
      <c r="D483" s="1">
        <v>1310002</v>
      </c>
      <c r="E483" s="1" t="str">
        <f t="shared" si="14"/>
        <v>320001310002</v>
      </c>
      <c r="F483" s="9" t="str">
        <f t="shared" si="15"/>
        <v>1</v>
      </c>
      <c r="G483" s="1" t="s">
        <v>199</v>
      </c>
      <c r="H483" s="10">
        <v>1611.5</v>
      </c>
    </row>
    <row r="484" spans="1:8" x14ac:dyDescent="0.25">
      <c r="A484" s="1">
        <v>0</v>
      </c>
      <c r="B484" s="1">
        <v>32000</v>
      </c>
      <c r="C484" s="1" t="s">
        <v>360</v>
      </c>
      <c r="D484" s="1">
        <v>1310003</v>
      </c>
      <c r="E484" s="1" t="str">
        <f t="shared" si="14"/>
        <v>320001310003</v>
      </c>
      <c r="F484" s="9" t="str">
        <f t="shared" si="15"/>
        <v>1</v>
      </c>
      <c r="G484" s="1" t="s">
        <v>200</v>
      </c>
      <c r="H484" s="10">
        <v>6173.6</v>
      </c>
    </row>
    <row r="485" spans="1:8" x14ac:dyDescent="0.25">
      <c r="A485" s="1">
        <v>0</v>
      </c>
      <c r="B485" s="1">
        <v>32000</v>
      </c>
      <c r="C485" s="1" t="s">
        <v>360</v>
      </c>
      <c r="D485" s="1">
        <v>1310004</v>
      </c>
      <c r="E485" s="1" t="str">
        <f t="shared" si="14"/>
        <v>320001310004</v>
      </c>
      <c r="F485" s="9" t="str">
        <f t="shared" si="15"/>
        <v>1</v>
      </c>
      <c r="G485" s="1" t="s">
        <v>201</v>
      </c>
      <c r="H485" s="10">
        <v>6033</v>
      </c>
    </row>
    <row r="486" spans="1:8" x14ac:dyDescent="0.25">
      <c r="A486" s="1">
        <v>0</v>
      </c>
      <c r="B486" s="1">
        <v>32000</v>
      </c>
      <c r="C486" s="1" t="s">
        <v>360</v>
      </c>
      <c r="D486" s="1">
        <v>1310005</v>
      </c>
      <c r="E486" s="1" t="str">
        <f t="shared" si="14"/>
        <v>320001310005</v>
      </c>
      <c r="F486" s="9" t="str">
        <f t="shared" si="15"/>
        <v>1</v>
      </c>
      <c r="G486" s="1" t="s">
        <v>202</v>
      </c>
      <c r="H486" s="10">
        <v>10</v>
      </c>
    </row>
    <row r="487" spans="1:8" x14ac:dyDescent="0.25">
      <c r="A487" s="1">
        <v>0</v>
      </c>
      <c r="B487" s="1">
        <v>32000</v>
      </c>
      <c r="C487" s="1" t="s">
        <v>360</v>
      </c>
      <c r="D487" s="1">
        <v>1500003</v>
      </c>
      <c r="E487" s="1" t="str">
        <f t="shared" si="14"/>
        <v>320001500003</v>
      </c>
      <c r="F487" s="9" t="str">
        <f t="shared" si="15"/>
        <v>1</v>
      </c>
      <c r="G487" s="1" t="s">
        <v>289</v>
      </c>
      <c r="H487" s="10">
        <v>50</v>
      </c>
    </row>
    <row r="488" spans="1:8" x14ac:dyDescent="0.25">
      <c r="A488" s="1">
        <v>0</v>
      </c>
      <c r="B488" s="1">
        <v>32000</v>
      </c>
      <c r="C488" s="1" t="s">
        <v>360</v>
      </c>
      <c r="D488" s="1">
        <v>1600001</v>
      </c>
      <c r="E488" s="1" t="str">
        <f t="shared" si="14"/>
        <v>320001600001</v>
      </c>
      <c r="F488" s="9" t="str">
        <f t="shared" si="15"/>
        <v>1</v>
      </c>
      <c r="G488" s="1" t="s">
        <v>207</v>
      </c>
      <c r="H488" s="10">
        <v>7844.3</v>
      </c>
    </row>
    <row r="489" spans="1:8" x14ac:dyDescent="0.25">
      <c r="A489" s="1">
        <v>0</v>
      </c>
      <c r="B489" s="1">
        <v>32000</v>
      </c>
      <c r="C489" s="1" t="s">
        <v>360</v>
      </c>
      <c r="D489" s="1">
        <v>2060001</v>
      </c>
      <c r="E489" s="1" t="str">
        <f t="shared" si="14"/>
        <v>320002060001</v>
      </c>
      <c r="F489" s="9" t="str">
        <f t="shared" si="15"/>
        <v>2</v>
      </c>
      <c r="G489" s="1" t="s">
        <v>210</v>
      </c>
      <c r="H489" s="10">
        <v>300</v>
      </c>
    </row>
    <row r="490" spans="1:8" x14ac:dyDescent="0.25">
      <c r="A490" s="1">
        <v>0</v>
      </c>
      <c r="B490" s="1">
        <v>32000</v>
      </c>
      <c r="C490" s="1" t="s">
        <v>360</v>
      </c>
      <c r="D490" s="1">
        <v>2130001</v>
      </c>
      <c r="E490" s="1" t="str">
        <f t="shared" si="14"/>
        <v>320002130001</v>
      </c>
      <c r="F490" s="9" t="str">
        <f t="shared" si="15"/>
        <v>2</v>
      </c>
      <c r="G490" s="1" t="s">
        <v>212</v>
      </c>
      <c r="H490" s="10">
        <v>250</v>
      </c>
    </row>
    <row r="491" spans="1:8" x14ac:dyDescent="0.25">
      <c r="A491" s="1">
        <v>0</v>
      </c>
      <c r="B491" s="1">
        <v>32000</v>
      </c>
      <c r="C491" s="1" t="s">
        <v>360</v>
      </c>
      <c r="D491" s="1">
        <v>2160001</v>
      </c>
      <c r="E491" s="1" t="str">
        <f t="shared" si="14"/>
        <v>320002160001</v>
      </c>
      <c r="F491" s="9" t="str">
        <f t="shared" si="15"/>
        <v>2</v>
      </c>
      <c r="G491" s="1" t="s">
        <v>215</v>
      </c>
      <c r="H491" s="10">
        <v>50</v>
      </c>
    </row>
    <row r="492" spans="1:8" x14ac:dyDescent="0.25">
      <c r="A492" s="1">
        <v>0</v>
      </c>
      <c r="B492" s="1">
        <v>32000</v>
      </c>
      <c r="C492" s="1" t="s">
        <v>360</v>
      </c>
      <c r="D492" s="1">
        <v>2160002</v>
      </c>
      <c r="E492" s="1" t="str">
        <f t="shared" si="14"/>
        <v>320002160002</v>
      </c>
      <c r="F492" s="9" t="str">
        <f t="shared" si="15"/>
        <v>2</v>
      </c>
      <c r="G492" s="1" t="s">
        <v>217</v>
      </c>
      <c r="H492" s="10">
        <v>50</v>
      </c>
    </row>
    <row r="493" spans="1:8" x14ac:dyDescent="0.25">
      <c r="A493" s="1">
        <v>0</v>
      </c>
      <c r="B493" s="1">
        <v>32000</v>
      </c>
      <c r="C493" s="1" t="s">
        <v>360</v>
      </c>
      <c r="D493" s="1">
        <v>2200001</v>
      </c>
      <c r="E493" s="1" t="str">
        <f t="shared" si="14"/>
        <v>320002200001</v>
      </c>
      <c r="F493" s="9" t="str">
        <f t="shared" si="15"/>
        <v>2</v>
      </c>
      <c r="G493" s="1" t="s">
        <v>218</v>
      </c>
      <c r="H493" s="10">
        <v>100</v>
      </c>
    </row>
    <row r="494" spans="1:8" x14ac:dyDescent="0.25">
      <c r="A494" s="1">
        <v>0</v>
      </c>
      <c r="B494" s="1">
        <v>32000</v>
      </c>
      <c r="C494" s="1" t="s">
        <v>360</v>
      </c>
      <c r="D494" s="1">
        <v>2200010</v>
      </c>
      <c r="E494" s="1" t="str">
        <f t="shared" si="14"/>
        <v>320002200010</v>
      </c>
      <c r="F494" s="9" t="str">
        <f t="shared" si="15"/>
        <v>2</v>
      </c>
      <c r="G494" s="1" t="s">
        <v>219</v>
      </c>
      <c r="H494" s="10">
        <v>520.29999999999995</v>
      </c>
    </row>
    <row r="495" spans="1:8" x14ac:dyDescent="0.25">
      <c r="A495" s="1">
        <v>0</v>
      </c>
      <c r="B495" s="1">
        <v>32000</v>
      </c>
      <c r="C495" s="1" t="s">
        <v>360</v>
      </c>
      <c r="D495" s="1">
        <v>2220001</v>
      </c>
      <c r="E495" s="1" t="str">
        <f t="shared" si="14"/>
        <v>320002220001</v>
      </c>
      <c r="F495" s="9" t="str">
        <f t="shared" si="15"/>
        <v>2</v>
      </c>
      <c r="G495" s="1" t="s">
        <v>226</v>
      </c>
      <c r="H495" s="10">
        <v>1800</v>
      </c>
    </row>
    <row r="496" spans="1:8" x14ac:dyDescent="0.25">
      <c r="A496" s="1">
        <v>0</v>
      </c>
      <c r="B496" s="1">
        <v>32000</v>
      </c>
      <c r="C496" s="1" t="s">
        <v>360</v>
      </c>
      <c r="D496" s="1">
        <v>2260201</v>
      </c>
      <c r="E496" s="1" t="str">
        <f t="shared" si="14"/>
        <v>320002260201</v>
      </c>
      <c r="F496" s="9" t="str">
        <f t="shared" si="15"/>
        <v>2</v>
      </c>
      <c r="G496" s="1" t="s">
        <v>345</v>
      </c>
      <c r="H496" s="10">
        <v>250</v>
      </c>
    </row>
    <row r="497" spans="1:8" x14ac:dyDescent="0.25">
      <c r="A497" s="1">
        <v>0</v>
      </c>
      <c r="B497" s="1">
        <v>32000</v>
      </c>
      <c r="C497" s="1" t="s">
        <v>360</v>
      </c>
      <c r="D497" s="1">
        <v>2269900</v>
      </c>
      <c r="E497" s="1" t="str">
        <f t="shared" si="14"/>
        <v>320002269900</v>
      </c>
      <c r="F497" s="9" t="str">
        <f t="shared" si="15"/>
        <v>2</v>
      </c>
      <c r="G497" s="1" t="s">
        <v>262</v>
      </c>
      <c r="H497" s="10">
        <v>250</v>
      </c>
    </row>
    <row r="498" spans="1:8" x14ac:dyDescent="0.25">
      <c r="A498" s="1">
        <v>0</v>
      </c>
      <c r="B498" s="1">
        <v>32000</v>
      </c>
      <c r="C498" s="1" t="s">
        <v>360</v>
      </c>
      <c r="D498" s="1">
        <v>2302000</v>
      </c>
      <c r="E498" s="1" t="str">
        <f t="shared" si="14"/>
        <v>320002302000</v>
      </c>
      <c r="F498" s="9" t="str">
        <f t="shared" si="15"/>
        <v>2</v>
      </c>
      <c r="G498" s="1" t="s">
        <v>232</v>
      </c>
      <c r="H498" s="10">
        <v>50</v>
      </c>
    </row>
    <row r="499" spans="1:8" x14ac:dyDescent="0.25">
      <c r="A499" s="1">
        <v>0</v>
      </c>
      <c r="B499" s="1">
        <v>32000</v>
      </c>
      <c r="C499" s="1" t="s">
        <v>360</v>
      </c>
      <c r="D499" s="1">
        <v>2312000</v>
      </c>
      <c r="E499" s="1" t="str">
        <f t="shared" si="14"/>
        <v>320002312000</v>
      </c>
      <c r="F499" s="9" t="str">
        <f t="shared" si="15"/>
        <v>2</v>
      </c>
      <c r="G499" s="1" t="s">
        <v>233</v>
      </c>
      <c r="H499" s="10">
        <v>50</v>
      </c>
    </row>
    <row r="500" spans="1:8" x14ac:dyDescent="0.25">
      <c r="A500" s="1">
        <v>0</v>
      </c>
      <c r="B500" s="1">
        <v>32000</v>
      </c>
      <c r="C500" s="1" t="s">
        <v>360</v>
      </c>
      <c r="D500" s="1">
        <v>4670001</v>
      </c>
      <c r="E500" s="1" t="str">
        <f t="shared" si="14"/>
        <v>320004670001</v>
      </c>
      <c r="F500" s="9" t="str">
        <f t="shared" si="15"/>
        <v>4</v>
      </c>
      <c r="G500" s="1" t="s">
        <v>361</v>
      </c>
      <c r="H500" s="10">
        <v>9500</v>
      </c>
    </row>
    <row r="501" spans="1:8" x14ac:dyDescent="0.25">
      <c r="A501" s="1">
        <v>0</v>
      </c>
      <c r="B501" s="1">
        <v>32000</v>
      </c>
      <c r="C501" s="1" t="s">
        <v>360</v>
      </c>
      <c r="D501" s="1">
        <v>4800068</v>
      </c>
      <c r="E501" s="1" t="str">
        <f t="shared" si="14"/>
        <v>320004800068</v>
      </c>
      <c r="F501" s="9" t="str">
        <f t="shared" si="15"/>
        <v>4</v>
      </c>
      <c r="G501" s="1" t="s">
        <v>362</v>
      </c>
      <c r="H501" s="10">
        <v>300</v>
      </c>
    </row>
    <row r="502" spans="1:8" x14ac:dyDescent="0.25">
      <c r="A502" s="1">
        <v>0</v>
      </c>
      <c r="B502" s="1">
        <v>32000</v>
      </c>
      <c r="C502" s="1" t="s">
        <v>360</v>
      </c>
      <c r="D502" s="1">
        <v>4800073</v>
      </c>
      <c r="E502" s="1" t="str">
        <f t="shared" si="14"/>
        <v>320004800073</v>
      </c>
      <c r="F502" s="9" t="str">
        <f t="shared" si="15"/>
        <v>4</v>
      </c>
      <c r="G502" s="1" t="s">
        <v>363</v>
      </c>
      <c r="H502" s="10">
        <v>800</v>
      </c>
    </row>
    <row r="503" spans="1:8" x14ac:dyDescent="0.25">
      <c r="A503" s="1">
        <v>0</v>
      </c>
      <c r="B503" s="1">
        <v>32000</v>
      </c>
      <c r="C503" s="1" t="s">
        <v>360</v>
      </c>
      <c r="D503" s="1">
        <v>4800076</v>
      </c>
      <c r="E503" s="1" t="str">
        <f t="shared" si="14"/>
        <v>320004800076</v>
      </c>
      <c r="F503" s="9" t="str">
        <f t="shared" si="15"/>
        <v>4</v>
      </c>
      <c r="G503" s="1" t="s">
        <v>364</v>
      </c>
      <c r="H503" s="10">
        <v>1500</v>
      </c>
    </row>
    <row r="504" spans="1:8" x14ac:dyDescent="0.25">
      <c r="A504" s="1">
        <v>0</v>
      </c>
      <c r="B504" s="1">
        <v>32000</v>
      </c>
      <c r="C504" s="1" t="s">
        <v>360</v>
      </c>
      <c r="D504" s="1">
        <v>6360000</v>
      </c>
      <c r="E504" s="1" t="str">
        <f t="shared" si="14"/>
        <v>320006360000</v>
      </c>
      <c r="F504" s="9" t="str">
        <f t="shared" si="15"/>
        <v>6</v>
      </c>
      <c r="G504" s="1" t="s">
        <v>237</v>
      </c>
      <c r="H504" s="10">
        <v>100</v>
      </c>
    </row>
    <row r="505" spans="1:8" x14ac:dyDescent="0.25">
      <c r="A505" s="1">
        <v>0</v>
      </c>
      <c r="B505" s="1">
        <v>32301</v>
      </c>
      <c r="C505" s="1" t="s">
        <v>365</v>
      </c>
      <c r="D505" s="1">
        <v>1300001</v>
      </c>
      <c r="E505" s="1" t="str">
        <f t="shared" si="14"/>
        <v>323011300001</v>
      </c>
      <c r="F505" s="9" t="str">
        <f t="shared" si="15"/>
        <v>1</v>
      </c>
      <c r="G505" s="1" t="s">
        <v>193</v>
      </c>
      <c r="H505" s="10">
        <v>4287.2</v>
      </c>
    </row>
    <row r="506" spans="1:8" x14ac:dyDescent="0.25">
      <c r="A506" s="1">
        <v>0</v>
      </c>
      <c r="B506" s="1">
        <v>32301</v>
      </c>
      <c r="C506" s="1" t="s">
        <v>365</v>
      </c>
      <c r="D506" s="1">
        <v>1300002</v>
      </c>
      <c r="E506" s="1" t="str">
        <f t="shared" si="14"/>
        <v>323011300002</v>
      </c>
      <c r="F506" s="9" t="str">
        <f t="shared" si="15"/>
        <v>1</v>
      </c>
      <c r="G506" s="1" t="s">
        <v>194</v>
      </c>
      <c r="H506" s="10">
        <v>633.22</v>
      </c>
    </row>
    <row r="507" spans="1:8" x14ac:dyDescent="0.25">
      <c r="A507" s="1">
        <v>0</v>
      </c>
      <c r="B507" s="1">
        <v>32301</v>
      </c>
      <c r="C507" s="1" t="s">
        <v>365</v>
      </c>
      <c r="D507" s="1">
        <v>1300201</v>
      </c>
      <c r="E507" s="1" t="str">
        <f t="shared" si="14"/>
        <v>323011300201</v>
      </c>
      <c r="F507" s="9" t="str">
        <f t="shared" si="15"/>
        <v>1</v>
      </c>
      <c r="G507" s="1" t="s">
        <v>196</v>
      </c>
      <c r="H507" s="10">
        <v>2384.9</v>
      </c>
    </row>
    <row r="508" spans="1:8" x14ac:dyDescent="0.25">
      <c r="A508" s="1">
        <v>0</v>
      </c>
      <c r="B508" s="1">
        <v>32301</v>
      </c>
      <c r="C508" s="1" t="s">
        <v>365</v>
      </c>
      <c r="D508" s="1">
        <v>1300202</v>
      </c>
      <c r="E508" s="1" t="str">
        <f t="shared" si="14"/>
        <v>323011300202</v>
      </c>
      <c r="F508" s="9" t="str">
        <f t="shared" si="15"/>
        <v>1</v>
      </c>
      <c r="G508" s="1" t="s">
        <v>197</v>
      </c>
      <c r="H508" s="10">
        <v>2583.9</v>
      </c>
    </row>
    <row r="509" spans="1:8" x14ac:dyDescent="0.25">
      <c r="A509" s="1">
        <v>0</v>
      </c>
      <c r="B509" s="1">
        <v>32301</v>
      </c>
      <c r="C509" s="1" t="s">
        <v>365</v>
      </c>
      <c r="D509" s="1">
        <v>1310005</v>
      </c>
      <c r="E509" s="1" t="str">
        <f t="shared" si="14"/>
        <v>323011310005</v>
      </c>
      <c r="F509" s="9" t="str">
        <f t="shared" si="15"/>
        <v>1</v>
      </c>
      <c r="G509" s="1" t="s">
        <v>202</v>
      </c>
      <c r="H509" s="10">
        <v>10</v>
      </c>
    </row>
    <row r="510" spans="1:8" x14ac:dyDescent="0.25">
      <c r="A510" s="1">
        <v>0</v>
      </c>
      <c r="B510" s="1">
        <v>32301</v>
      </c>
      <c r="C510" s="1" t="s">
        <v>365</v>
      </c>
      <c r="D510" s="1">
        <v>1600001</v>
      </c>
      <c r="E510" s="1" t="str">
        <f t="shared" si="14"/>
        <v>323011600001</v>
      </c>
      <c r="F510" s="9" t="str">
        <f t="shared" si="15"/>
        <v>1</v>
      </c>
      <c r="G510" s="1" t="s">
        <v>207</v>
      </c>
      <c r="H510" s="10">
        <v>3120.4</v>
      </c>
    </row>
    <row r="511" spans="1:8" x14ac:dyDescent="0.25">
      <c r="A511" s="1">
        <v>0</v>
      </c>
      <c r="B511" s="1">
        <v>32301</v>
      </c>
      <c r="C511" s="1" t="s">
        <v>365</v>
      </c>
      <c r="D511" s="1">
        <v>2120000</v>
      </c>
      <c r="E511" s="1" t="str">
        <f t="shared" si="14"/>
        <v>323012120000</v>
      </c>
      <c r="F511" s="9" t="str">
        <f t="shared" si="15"/>
        <v>2</v>
      </c>
      <c r="G511" s="1" t="s">
        <v>211</v>
      </c>
      <c r="H511" s="10">
        <v>6000</v>
      </c>
    </row>
    <row r="512" spans="1:8" x14ac:dyDescent="0.25">
      <c r="A512" s="1">
        <v>0</v>
      </c>
      <c r="B512" s="1">
        <v>32301</v>
      </c>
      <c r="C512" s="1" t="s">
        <v>365</v>
      </c>
      <c r="D512" s="1">
        <v>2130001</v>
      </c>
      <c r="E512" s="1" t="str">
        <f t="shared" si="14"/>
        <v>323012130001</v>
      </c>
      <c r="F512" s="9" t="str">
        <f t="shared" si="15"/>
        <v>2</v>
      </c>
      <c r="G512" s="1" t="s">
        <v>212</v>
      </c>
      <c r="H512" s="10">
        <v>5000</v>
      </c>
    </row>
    <row r="513" spans="1:8" x14ac:dyDescent="0.25">
      <c r="A513" s="1">
        <v>0</v>
      </c>
      <c r="B513" s="1">
        <v>32301</v>
      </c>
      <c r="C513" s="1" t="s">
        <v>365</v>
      </c>
      <c r="D513" s="1">
        <v>2210001</v>
      </c>
      <c r="E513" s="1" t="str">
        <f t="shared" si="14"/>
        <v>323012210001</v>
      </c>
      <c r="F513" s="9" t="str">
        <f t="shared" si="15"/>
        <v>2</v>
      </c>
      <c r="G513" s="1" t="s">
        <v>220</v>
      </c>
      <c r="H513" s="10">
        <v>10000</v>
      </c>
    </row>
    <row r="514" spans="1:8" x14ac:dyDescent="0.25">
      <c r="A514" s="1">
        <v>0</v>
      </c>
      <c r="B514" s="1">
        <v>32301</v>
      </c>
      <c r="C514" s="1" t="s">
        <v>365</v>
      </c>
      <c r="D514" s="1">
        <v>2210101</v>
      </c>
      <c r="E514" s="1" t="str">
        <f t="shared" si="14"/>
        <v>323012210101</v>
      </c>
      <c r="F514" s="9" t="str">
        <f t="shared" si="15"/>
        <v>2</v>
      </c>
      <c r="G514" s="1" t="s">
        <v>221</v>
      </c>
      <c r="H514" s="10">
        <v>1000</v>
      </c>
    </row>
    <row r="515" spans="1:8" x14ac:dyDescent="0.25">
      <c r="A515" s="1">
        <v>0</v>
      </c>
      <c r="B515" s="1">
        <v>32301</v>
      </c>
      <c r="C515" s="1" t="s">
        <v>365</v>
      </c>
      <c r="D515" s="1">
        <v>2210201</v>
      </c>
      <c r="E515" s="1" t="str">
        <f t="shared" ref="E515:E578" si="16">CONCATENATE(B515,D515)</f>
        <v>323012210201</v>
      </c>
      <c r="F515" s="9" t="str">
        <f t="shared" ref="F515:F578" si="17">MID(D515,1,1)</f>
        <v>2</v>
      </c>
      <c r="G515" s="1" t="s">
        <v>307</v>
      </c>
      <c r="H515" s="10">
        <v>21000</v>
      </c>
    </row>
    <row r="516" spans="1:8" x14ac:dyDescent="0.25">
      <c r="A516" s="1">
        <v>0</v>
      </c>
      <c r="B516" s="1">
        <v>32301</v>
      </c>
      <c r="C516" s="1" t="s">
        <v>365</v>
      </c>
      <c r="D516" s="1">
        <v>2219905</v>
      </c>
      <c r="E516" s="1" t="str">
        <f t="shared" si="16"/>
        <v>323012219905</v>
      </c>
      <c r="F516" s="9" t="str">
        <f t="shared" si="17"/>
        <v>2</v>
      </c>
      <c r="G516" s="1" t="s">
        <v>225</v>
      </c>
      <c r="H516" s="10">
        <v>100</v>
      </c>
    </row>
    <row r="517" spans="1:8" x14ac:dyDescent="0.25">
      <c r="A517" s="1">
        <v>0</v>
      </c>
      <c r="B517" s="1">
        <v>32301</v>
      </c>
      <c r="C517" s="1" t="s">
        <v>365</v>
      </c>
      <c r="D517" s="1">
        <v>2220001</v>
      </c>
      <c r="E517" s="1" t="str">
        <f t="shared" si="16"/>
        <v>323012220001</v>
      </c>
      <c r="F517" s="9" t="str">
        <f t="shared" si="17"/>
        <v>2</v>
      </c>
      <c r="G517" s="1" t="s">
        <v>226</v>
      </c>
      <c r="H517" s="10">
        <v>2500</v>
      </c>
    </row>
    <row r="518" spans="1:8" x14ac:dyDescent="0.25">
      <c r="A518" s="1">
        <v>0</v>
      </c>
      <c r="B518" s="1">
        <v>32301</v>
      </c>
      <c r="C518" s="1" t="s">
        <v>365</v>
      </c>
      <c r="D518" s="1">
        <v>2600002</v>
      </c>
      <c r="E518" s="1" t="str">
        <f t="shared" si="16"/>
        <v>323012600002</v>
      </c>
      <c r="F518" s="9" t="str">
        <f t="shared" si="17"/>
        <v>2</v>
      </c>
      <c r="G518" s="1" t="s">
        <v>366</v>
      </c>
      <c r="H518" s="10">
        <v>61502.96</v>
      </c>
    </row>
    <row r="519" spans="1:8" x14ac:dyDescent="0.25">
      <c r="A519" s="1">
        <v>0</v>
      </c>
      <c r="B519" s="1">
        <v>32302</v>
      </c>
      <c r="C519" s="1" t="s">
        <v>367</v>
      </c>
      <c r="D519" s="1">
        <v>1300001</v>
      </c>
      <c r="E519" s="1" t="str">
        <f t="shared" si="16"/>
        <v>323021300001</v>
      </c>
      <c r="F519" s="9" t="str">
        <f t="shared" si="17"/>
        <v>1</v>
      </c>
      <c r="G519" s="1" t="s">
        <v>193</v>
      </c>
      <c r="H519" s="10">
        <v>8574.2999999999993</v>
      </c>
    </row>
    <row r="520" spans="1:8" x14ac:dyDescent="0.25">
      <c r="A520" s="1">
        <v>0</v>
      </c>
      <c r="B520" s="1">
        <v>32302</v>
      </c>
      <c r="C520" s="1" t="s">
        <v>367</v>
      </c>
      <c r="D520" s="1">
        <v>1300201</v>
      </c>
      <c r="E520" s="1" t="str">
        <f t="shared" si="16"/>
        <v>323021300201</v>
      </c>
      <c r="F520" s="9" t="str">
        <f t="shared" si="17"/>
        <v>1</v>
      </c>
      <c r="G520" s="1" t="s">
        <v>196</v>
      </c>
      <c r="H520" s="10">
        <v>4769.8</v>
      </c>
    </row>
    <row r="521" spans="1:8" x14ac:dyDescent="0.25">
      <c r="A521" s="1">
        <v>0</v>
      </c>
      <c r="B521" s="1">
        <v>32302</v>
      </c>
      <c r="C521" s="1" t="s">
        <v>367</v>
      </c>
      <c r="D521" s="1">
        <v>1300202</v>
      </c>
      <c r="E521" s="1" t="str">
        <f t="shared" si="16"/>
        <v>323021300202</v>
      </c>
      <c r="F521" s="9" t="str">
        <f t="shared" si="17"/>
        <v>1</v>
      </c>
      <c r="G521" s="1" t="s">
        <v>197</v>
      </c>
      <c r="H521" s="10">
        <v>4331.5</v>
      </c>
    </row>
    <row r="522" spans="1:8" x14ac:dyDescent="0.25">
      <c r="A522" s="1">
        <v>0</v>
      </c>
      <c r="B522" s="1">
        <v>32302</v>
      </c>
      <c r="C522" s="1" t="s">
        <v>367</v>
      </c>
      <c r="D522" s="1">
        <v>1310005</v>
      </c>
      <c r="E522" s="1" t="str">
        <f t="shared" si="16"/>
        <v>323021310005</v>
      </c>
      <c r="F522" s="9" t="str">
        <f t="shared" si="17"/>
        <v>1</v>
      </c>
      <c r="G522" s="1" t="s">
        <v>202</v>
      </c>
      <c r="H522" s="10">
        <v>10</v>
      </c>
    </row>
    <row r="523" spans="1:8" x14ac:dyDescent="0.25">
      <c r="A523" s="1">
        <v>0</v>
      </c>
      <c r="B523" s="1">
        <v>32302</v>
      </c>
      <c r="C523" s="1" t="s">
        <v>367</v>
      </c>
      <c r="D523" s="1">
        <v>1600001</v>
      </c>
      <c r="E523" s="1" t="str">
        <f t="shared" si="16"/>
        <v>323021600001</v>
      </c>
      <c r="F523" s="9" t="str">
        <f t="shared" si="17"/>
        <v>1</v>
      </c>
      <c r="G523" s="1" t="s">
        <v>207</v>
      </c>
      <c r="H523" s="10">
        <v>5577.2</v>
      </c>
    </row>
    <row r="524" spans="1:8" x14ac:dyDescent="0.25">
      <c r="A524" s="1">
        <v>0</v>
      </c>
      <c r="B524" s="1">
        <v>32302</v>
      </c>
      <c r="C524" s="1" t="s">
        <v>367</v>
      </c>
      <c r="D524" s="1">
        <v>2120000</v>
      </c>
      <c r="E524" s="1" t="str">
        <f t="shared" si="16"/>
        <v>323022120000</v>
      </c>
      <c r="F524" s="9" t="str">
        <f t="shared" si="17"/>
        <v>2</v>
      </c>
      <c r="G524" s="1" t="s">
        <v>211</v>
      </c>
      <c r="H524" s="10">
        <v>4000</v>
      </c>
    </row>
    <row r="525" spans="1:8" x14ac:dyDescent="0.25">
      <c r="A525" s="1">
        <v>0</v>
      </c>
      <c r="B525" s="1">
        <v>32302</v>
      </c>
      <c r="C525" s="1" t="s">
        <v>367</v>
      </c>
      <c r="D525" s="1">
        <v>2130001</v>
      </c>
      <c r="E525" s="1" t="str">
        <f t="shared" si="16"/>
        <v>323022130001</v>
      </c>
      <c r="F525" s="9" t="str">
        <f t="shared" si="17"/>
        <v>2</v>
      </c>
      <c r="G525" s="1" t="s">
        <v>212</v>
      </c>
      <c r="H525" s="10">
        <v>4000</v>
      </c>
    </row>
    <row r="526" spans="1:8" x14ac:dyDescent="0.25">
      <c r="A526" s="1">
        <v>0</v>
      </c>
      <c r="B526" s="1">
        <v>32302</v>
      </c>
      <c r="C526" s="1" t="s">
        <v>367</v>
      </c>
      <c r="D526" s="1">
        <v>2210001</v>
      </c>
      <c r="E526" s="1" t="str">
        <f t="shared" si="16"/>
        <v>323022210001</v>
      </c>
      <c r="F526" s="9" t="str">
        <f t="shared" si="17"/>
        <v>2</v>
      </c>
      <c r="G526" s="1" t="s">
        <v>220</v>
      </c>
      <c r="H526" s="10">
        <v>10000</v>
      </c>
    </row>
    <row r="527" spans="1:8" x14ac:dyDescent="0.25">
      <c r="A527" s="1">
        <v>0</v>
      </c>
      <c r="B527" s="1">
        <v>32302</v>
      </c>
      <c r="C527" s="1" t="s">
        <v>367</v>
      </c>
      <c r="D527" s="1">
        <v>2210101</v>
      </c>
      <c r="E527" s="1" t="str">
        <f t="shared" si="16"/>
        <v>323022210101</v>
      </c>
      <c r="F527" s="9" t="str">
        <f t="shared" si="17"/>
        <v>2</v>
      </c>
      <c r="G527" s="1" t="s">
        <v>221</v>
      </c>
      <c r="H527" s="10">
        <v>1500</v>
      </c>
    </row>
    <row r="528" spans="1:8" x14ac:dyDescent="0.25">
      <c r="A528" s="1">
        <v>0</v>
      </c>
      <c r="B528" s="1">
        <v>32302</v>
      </c>
      <c r="C528" s="1" t="s">
        <v>367</v>
      </c>
      <c r="D528" s="1">
        <v>2210201</v>
      </c>
      <c r="E528" s="1" t="str">
        <f t="shared" si="16"/>
        <v>323022210201</v>
      </c>
      <c r="F528" s="9" t="str">
        <f t="shared" si="17"/>
        <v>2</v>
      </c>
      <c r="G528" s="1" t="s">
        <v>307</v>
      </c>
      <c r="H528" s="10">
        <v>12000</v>
      </c>
    </row>
    <row r="529" spans="1:8" x14ac:dyDescent="0.25">
      <c r="A529" s="1">
        <v>0</v>
      </c>
      <c r="B529" s="1">
        <v>32302</v>
      </c>
      <c r="C529" s="1" t="s">
        <v>367</v>
      </c>
      <c r="D529" s="1">
        <v>2219905</v>
      </c>
      <c r="E529" s="1" t="str">
        <f t="shared" si="16"/>
        <v>323022219905</v>
      </c>
      <c r="F529" s="9" t="str">
        <f t="shared" si="17"/>
        <v>2</v>
      </c>
      <c r="G529" s="1" t="s">
        <v>225</v>
      </c>
      <c r="H529" s="10">
        <v>100</v>
      </c>
    </row>
    <row r="530" spans="1:8" x14ac:dyDescent="0.25">
      <c r="A530" s="1">
        <v>0</v>
      </c>
      <c r="B530" s="1">
        <v>32302</v>
      </c>
      <c r="C530" s="1" t="s">
        <v>367</v>
      </c>
      <c r="D530" s="1">
        <v>2220001</v>
      </c>
      <c r="E530" s="1" t="str">
        <f t="shared" si="16"/>
        <v>323022220001</v>
      </c>
      <c r="F530" s="9" t="str">
        <f t="shared" si="17"/>
        <v>2</v>
      </c>
      <c r="G530" s="1" t="s">
        <v>226</v>
      </c>
      <c r="H530" s="10">
        <v>3000</v>
      </c>
    </row>
    <row r="531" spans="1:8" x14ac:dyDescent="0.25">
      <c r="A531" s="1">
        <v>0</v>
      </c>
      <c r="B531" s="1">
        <v>32302</v>
      </c>
      <c r="C531" s="1" t="s">
        <v>367</v>
      </c>
      <c r="D531" s="1">
        <v>2600002</v>
      </c>
      <c r="E531" s="1" t="str">
        <f t="shared" si="16"/>
        <v>323022600002</v>
      </c>
      <c r="F531" s="9" t="str">
        <f t="shared" si="17"/>
        <v>2</v>
      </c>
      <c r="G531" s="1" t="s">
        <v>366</v>
      </c>
      <c r="H531" s="10">
        <v>49741.78</v>
      </c>
    </row>
    <row r="532" spans="1:8" x14ac:dyDescent="0.25">
      <c r="A532" s="1">
        <v>0</v>
      </c>
      <c r="B532" s="1">
        <v>32302</v>
      </c>
      <c r="C532" s="1" t="s">
        <v>367</v>
      </c>
      <c r="D532" s="1">
        <v>6320021</v>
      </c>
      <c r="E532" s="1" t="str">
        <f t="shared" si="16"/>
        <v>323026320021</v>
      </c>
      <c r="F532" s="9" t="str">
        <f t="shared" si="17"/>
        <v>6</v>
      </c>
      <c r="G532" s="1" t="s">
        <v>368</v>
      </c>
      <c r="H532" s="10">
        <v>7000</v>
      </c>
    </row>
    <row r="533" spans="1:8" x14ac:dyDescent="0.25">
      <c r="A533" s="1">
        <v>0</v>
      </c>
      <c r="B533" s="1">
        <v>32303</v>
      </c>
      <c r="C533" s="1" t="s">
        <v>369</v>
      </c>
      <c r="D533" s="1">
        <v>1300001</v>
      </c>
      <c r="E533" s="1" t="str">
        <f t="shared" si="16"/>
        <v>323031300001</v>
      </c>
      <c r="F533" s="9" t="str">
        <f t="shared" si="17"/>
        <v>1</v>
      </c>
      <c r="G533" s="1" t="s">
        <v>193</v>
      </c>
      <c r="H533" s="10">
        <v>11038</v>
      </c>
    </row>
    <row r="534" spans="1:8" x14ac:dyDescent="0.25">
      <c r="A534" s="1">
        <v>0</v>
      </c>
      <c r="B534" s="1">
        <v>32303</v>
      </c>
      <c r="C534" s="1" t="s">
        <v>369</v>
      </c>
      <c r="D534" s="1">
        <v>1300002</v>
      </c>
      <c r="E534" s="1" t="str">
        <f t="shared" si="16"/>
        <v>323031300002</v>
      </c>
      <c r="F534" s="9" t="str">
        <f t="shared" si="17"/>
        <v>1</v>
      </c>
      <c r="G534" s="1" t="s">
        <v>194</v>
      </c>
      <c r="H534" s="10">
        <v>4443.3999999999996</v>
      </c>
    </row>
    <row r="535" spans="1:8" x14ac:dyDescent="0.25">
      <c r="A535" s="1">
        <v>0</v>
      </c>
      <c r="B535" s="1">
        <v>32303</v>
      </c>
      <c r="C535" s="1" t="s">
        <v>369</v>
      </c>
      <c r="D535" s="1">
        <v>1300201</v>
      </c>
      <c r="E535" s="1" t="str">
        <f t="shared" si="16"/>
        <v>323031300201</v>
      </c>
      <c r="F535" s="9" t="str">
        <f t="shared" si="17"/>
        <v>1</v>
      </c>
      <c r="G535" s="1" t="s">
        <v>196</v>
      </c>
      <c r="H535" s="10">
        <v>5822.2</v>
      </c>
    </row>
    <row r="536" spans="1:8" x14ac:dyDescent="0.25">
      <c r="A536" s="1">
        <v>0</v>
      </c>
      <c r="B536" s="1">
        <v>32303</v>
      </c>
      <c r="C536" s="1" t="s">
        <v>369</v>
      </c>
      <c r="D536" s="1">
        <v>1300202</v>
      </c>
      <c r="E536" s="1" t="str">
        <f t="shared" si="16"/>
        <v>323031300202</v>
      </c>
      <c r="F536" s="9" t="str">
        <f t="shared" si="17"/>
        <v>1</v>
      </c>
      <c r="G536" s="1" t="s">
        <v>197</v>
      </c>
      <c r="H536" s="10">
        <v>4331.5</v>
      </c>
    </row>
    <row r="537" spans="1:8" x14ac:dyDescent="0.25">
      <c r="A537" s="1">
        <v>0</v>
      </c>
      <c r="B537" s="1">
        <v>32303</v>
      </c>
      <c r="C537" s="1" t="s">
        <v>369</v>
      </c>
      <c r="D537" s="1">
        <v>1310005</v>
      </c>
      <c r="E537" s="1" t="str">
        <f t="shared" si="16"/>
        <v>323031310005</v>
      </c>
      <c r="F537" s="9" t="str">
        <f t="shared" si="17"/>
        <v>1</v>
      </c>
      <c r="G537" s="1" t="s">
        <v>202</v>
      </c>
      <c r="H537" s="10">
        <v>10</v>
      </c>
    </row>
    <row r="538" spans="1:8" x14ac:dyDescent="0.25">
      <c r="A538" s="1">
        <v>0</v>
      </c>
      <c r="B538" s="1">
        <v>32303</v>
      </c>
      <c r="C538" s="1" t="s">
        <v>369</v>
      </c>
      <c r="D538" s="1">
        <v>1600001</v>
      </c>
      <c r="E538" s="1" t="str">
        <f t="shared" si="16"/>
        <v>323031600001</v>
      </c>
      <c r="F538" s="9" t="str">
        <f t="shared" si="17"/>
        <v>1</v>
      </c>
      <c r="G538" s="1" t="s">
        <v>207</v>
      </c>
      <c r="H538" s="10">
        <v>8088.6</v>
      </c>
    </row>
    <row r="539" spans="1:8" x14ac:dyDescent="0.25">
      <c r="A539" s="1">
        <v>0</v>
      </c>
      <c r="B539" s="1">
        <v>32303</v>
      </c>
      <c r="C539" s="1" t="s">
        <v>369</v>
      </c>
      <c r="D539" s="1">
        <v>2120000</v>
      </c>
      <c r="E539" s="1" t="str">
        <f t="shared" si="16"/>
        <v>323032120000</v>
      </c>
      <c r="F539" s="9" t="str">
        <f t="shared" si="17"/>
        <v>2</v>
      </c>
      <c r="G539" s="1" t="s">
        <v>211</v>
      </c>
      <c r="H539" s="10">
        <v>3000</v>
      </c>
    </row>
    <row r="540" spans="1:8" x14ac:dyDescent="0.25">
      <c r="A540" s="1">
        <v>0</v>
      </c>
      <c r="B540" s="1">
        <v>32303</v>
      </c>
      <c r="C540" s="1" t="s">
        <v>369</v>
      </c>
      <c r="D540" s="1">
        <v>2130001</v>
      </c>
      <c r="E540" s="1" t="str">
        <f t="shared" si="16"/>
        <v>323032130001</v>
      </c>
      <c r="F540" s="9" t="str">
        <f t="shared" si="17"/>
        <v>2</v>
      </c>
      <c r="G540" s="1" t="s">
        <v>212</v>
      </c>
      <c r="H540" s="10">
        <v>1500</v>
      </c>
    </row>
    <row r="541" spans="1:8" x14ac:dyDescent="0.25">
      <c r="A541" s="1">
        <v>0</v>
      </c>
      <c r="B541" s="1">
        <v>32303</v>
      </c>
      <c r="C541" s="1" t="s">
        <v>369</v>
      </c>
      <c r="D541" s="1">
        <v>2210001</v>
      </c>
      <c r="E541" s="1" t="str">
        <f t="shared" si="16"/>
        <v>323032210001</v>
      </c>
      <c r="F541" s="9" t="str">
        <f t="shared" si="17"/>
        <v>2</v>
      </c>
      <c r="G541" s="1" t="s">
        <v>220</v>
      </c>
      <c r="H541" s="10">
        <v>10000</v>
      </c>
    </row>
    <row r="542" spans="1:8" x14ac:dyDescent="0.25">
      <c r="A542" s="1">
        <v>0</v>
      </c>
      <c r="B542" s="1">
        <v>32303</v>
      </c>
      <c r="C542" s="1" t="s">
        <v>369</v>
      </c>
      <c r="D542" s="1">
        <v>2210101</v>
      </c>
      <c r="E542" s="1" t="str">
        <f t="shared" si="16"/>
        <v>323032210101</v>
      </c>
      <c r="F542" s="9" t="str">
        <f t="shared" si="17"/>
        <v>2</v>
      </c>
      <c r="G542" s="1" t="s">
        <v>221</v>
      </c>
      <c r="H542" s="10">
        <v>1300</v>
      </c>
    </row>
    <row r="543" spans="1:8" x14ac:dyDescent="0.25">
      <c r="A543" s="1">
        <v>0</v>
      </c>
      <c r="B543" s="1">
        <v>32303</v>
      </c>
      <c r="C543" s="1" t="s">
        <v>369</v>
      </c>
      <c r="D543" s="1">
        <v>2210201</v>
      </c>
      <c r="E543" s="1" t="str">
        <f t="shared" si="16"/>
        <v>323032210201</v>
      </c>
      <c r="F543" s="9" t="str">
        <f t="shared" si="17"/>
        <v>2</v>
      </c>
      <c r="G543" s="1" t="s">
        <v>307</v>
      </c>
      <c r="H543" s="10">
        <v>8000</v>
      </c>
    </row>
    <row r="544" spans="1:8" x14ac:dyDescent="0.25">
      <c r="A544" s="1">
        <v>0</v>
      </c>
      <c r="B544" s="1">
        <v>32303</v>
      </c>
      <c r="C544" s="1" t="s">
        <v>369</v>
      </c>
      <c r="D544" s="1">
        <v>2219905</v>
      </c>
      <c r="E544" s="1" t="str">
        <f t="shared" si="16"/>
        <v>323032219905</v>
      </c>
      <c r="F544" s="9" t="str">
        <f t="shared" si="17"/>
        <v>2</v>
      </c>
      <c r="G544" s="1" t="s">
        <v>225</v>
      </c>
      <c r="H544" s="10">
        <v>100</v>
      </c>
    </row>
    <row r="545" spans="1:8" x14ac:dyDescent="0.25">
      <c r="A545" s="1">
        <v>0</v>
      </c>
      <c r="B545" s="1">
        <v>32303</v>
      </c>
      <c r="C545" s="1" t="s">
        <v>369</v>
      </c>
      <c r="D545" s="1">
        <v>2220001</v>
      </c>
      <c r="E545" s="1" t="str">
        <f t="shared" si="16"/>
        <v>323032220001</v>
      </c>
      <c r="F545" s="9" t="str">
        <f t="shared" si="17"/>
        <v>2</v>
      </c>
      <c r="G545" s="1" t="s">
        <v>226</v>
      </c>
      <c r="H545" s="10">
        <v>1000</v>
      </c>
    </row>
    <row r="546" spans="1:8" x14ac:dyDescent="0.25">
      <c r="A546" s="1">
        <v>0</v>
      </c>
      <c r="B546" s="1">
        <v>32303</v>
      </c>
      <c r="C546" s="1" t="s">
        <v>369</v>
      </c>
      <c r="D546" s="1">
        <v>2600002</v>
      </c>
      <c r="E546" s="1" t="str">
        <f t="shared" si="16"/>
        <v>323032600002</v>
      </c>
      <c r="F546" s="9" t="str">
        <f t="shared" si="17"/>
        <v>2</v>
      </c>
      <c r="G546" s="1" t="s">
        <v>366</v>
      </c>
      <c r="H546" s="10">
        <v>58437.56</v>
      </c>
    </row>
    <row r="547" spans="1:8" x14ac:dyDescent="0.25">
      <c r="A547" s="1">
        <v>0</v>
      </c>
      <c r="B547" s="1">
        <v>32304</v>
      </c>
      <c r="C547" s="1" t="s">
        <v>370</v>
      </c>
      <c r="D547" s="1">
        <v>1300001</v>
      </c>
      <c r="E547" s="1" t="str">
        <f t="shared" si="16"/>
        <v>323041300001</v>
      </c>
      <c r="F547" s="9" t="str">
        <f t="shared" si="17"/>
        <v>1</v>
      </c>
      <c r="G547" s="1" t="s">
        <v>193</v>
      </c>
      <c r="H547" s="10">
        <v>86830</v>
      </c>
    </row>
    <row r="548" spans="1:8" x14ac:dyDescent="0.25">
      <c r="A548" s="1">
        <v>0</v>
      </c>
      <c r="B548" s="1">
        <v>32304</v>
      </c>
      <c r="C548" s="1" t="s">
        <v>370</v>
      </c>
      <c r="D548" s="1">
        <v>1300002</v>
      </c>
      <c r="E548" s="1" t="str">
        <f t="shared" si="16"/>
        <v>323041300002</v>
      </c>
      <c r="F548" s="9" t="str">
        <f t="shared" si="17"/>
        <v>1</v>
      </c>
      <c r="G548" s="1" t="s">
        <v>194</v>
      </c>
      <c r="H548" s="10">
        <v>27666</v>
      </c>
    </row>
    <row r="549" spans="1:8" x14ac:dyDescent="0.25">
      <c r="A549" s="1">
        <v>0</v>
      </c>
      <c r="B549" s="1">
        <v>32304</v>
      </c>
      <c r="C549" s="1" t="s">
        <v>370</v>
      </c>
      <c r="D549" s="1">
        <v>1300201</v>
      </c>
      <c r="E549" s="1" t="str">
        <f t="shared" si="16"/>
        <v>323041300201</v>
      </c>
      <c r="F549" s="9" t="str">
        <f t="shared" si="17"/>
        <v>1</v>
      </c>
      <c r="G549" s="1" t="s">
        <v>196</v>
      </c>
      <c r="H549" s="10">
        <v>46418</v>
      </c>
    </row>
    <row r="550" spans="1:8" x14ac:dyDescent="0.25">
      <c r="A550" s="1">
        <v>0</v>
      </c>
      <c r="B550" s="1">
        <v>32304</v>
      </c>
      <c r="C550" s="1" t="s">
        <v>370</v>
      </c>
      <c r="D550" s="1">
        <v>1300202</v>
      </c>
      <c r="E550" s="1" t="str">
        <f t="shared" si="16"/>
        <v>323041300202</v>
      </c>
      <c r="F550" s="9" t="str">
        <f t="shared" si="17"/>
        <v>1</v>
      </c>
      <c r="G550" s="1" t="s">
        <v>197</v>
      </c>
      <c r="H550" s="10">
        <v>40066</v>
      </c>
    </row>
    <row r="551" spans="1:8" x14ac:dyDescent="0.25">
      <c r="A551" s="1">
        <v>0</v>
      </c>
      <c r="B551" s="1">
        <v>32304</v>
      </c>
      <c r="C551" s="1" t="s">
        <v>370</v>
      </c>
      <c r="D551" s="1">
        <v>1310001</v>
      </c>
      <c r="E551" s="1" t="str">
        <f t="shared" si="16"/>
        <v>323041310001</v>
      </c>
      <c r="F551" s="9" t="str">
        <f t="shared" si="17"/>
        <v>1</v>
      </c>
      <c r="G551" s="1" t="s">
        <v>198</v>
      </c>
      <c r="H551" s="10">
        <v>11508</v>
      </c>
    </row>
    <row r="552" spans="1:8" x14ac:dyDescent="0.25">
      <c r="A552" s="1">
        <v>0</v>
      </c>
      <c r="B552" s="1">
        <v>32304</v>
      </c>
      <c r="C552" s="1" t="s">
        <v>370</v>
      </c>
      <c r="D552" s="1">
        <v>1310002</v>
      </c>
      <c r="E552" s="1" t="str">
        <f t="shared" si="16"/>
        <v>323041310002</v>
      </c>
      <c r="F552" s="9" t="str">
        <f t="shared" si="17"/>
        <v>1</v>
      </c>
      <c r="G552" s="1" t="s">
        <v>199</v>
      </c>
      <c r="H552" s="10">
        <v>1375.9</v>
      </c>
    </row>
    <row r="553" spans="1:8" x14ac:dyDescent="0.25">
      <c r="A553" s="1">
        <v>0</v>
      </c>
      <c r="B553" s="1">
        <v>32304</v>
      </c>
      <c r="C553" s="1" t="s">
        <v>370</v>
      </c>
      <c r="D553" s="1">
        <v>1310003</v>
      </c>
      <c r="E553" s="1" t="str">
        <f t="shared" si="16"/>
        <v>323041310003</v>
      </c>
      <c r="F553" s="9" t="str">
        <f t="shared" si="17"/>
        <v>1</v>
      </c>
      <c r="G553" s="1" t="s">
        <v>200</v>
      </c>
      <c r="H553" s="10">
        <v>6436.5</v>
      </c>
    </row>
    <row r="554" spans="1:8" x14ac:dyDescent="0.25">
      <c r="A554" s="1">
        <v>0</v>
      </c>
      <c r="B554" s="1">
        <v>32304</v>
      </c>
      <c r="C554" s="1" t="s">
        <v>370</v>
      </c>
      <c r="D554" s="1">
        <v>1310004</v>
      </c>
      <c r="E554" s="1" t="str">
        <f t="shared" si="16"/>
        <v>323041310004</v>
      </c>
      <c r="F554" s="9" t="str">
        <f t="shared" si="17"/>
        <v>1</v>
      </c>
      <c r="G554" s="1" t="s">
        <v>201</v>
      </c>
      <c r="H554" s="10">
        <v>5322.4</v>
      </c>
    </row>
    <row r="555" spans="1:8" x14ac:dyDescent="0.25">
      <c r="A555" s="1">
        <v>0</v>
      </c>
      <c r="B555" s="1">
        <v>32304</v>
      </c>
      <c r="C555" s="1" t="s">
        <v>370</v>
      </c>
      <c r="D555" s="1">
        <v>1310005</v>
      </c>
      <c r="E555" s="1" t="str">
        <f t="shared" si="16"/>
        <v>323041310005</v>
      </c>
      <c r="F555" s="9" t="str">
        <f t="shared" si="17"/>
        <v>1</v>
      </c>
      <c r="G555" s="1" t="s">
        <v>202</v>
      </c>
      <c r="H555" s="10">
        <v>10</v>
      </c>
    </row>
    <row r="556" spans="1:8" x14ac:dyDescent="0.25">
      <c r="A556" s="1">
        <v>0</v>
      </c>
      <c r="B556" s="1">
        <v>32304</v>
      </c>
      <c r="C556" s="1" t="s">
        <v>370</v>
      </c>
      <c r="D556" s="1">
        <v>1600001</v>
      </c>
      <c r="E556" s="1" t="str">
        <f t="shared" si="16"/>
        <v>323041600001</v>
      </c>
      <c r="F556" s="9" t="str">
        <f t="shared" si="17"/>
        <v>1</v>
      </c>
      <c r="G556" s="1" t="s">
        <v>207</v>
      </c>
      <c r="H556" s="10">
        <v>71489</v>
      </c>
    </row>
    <row r="557" spans="1:8" x14ac:dyDescent="0.25">
      <c r="A557" s="1">
        <v>0</v>
      </c>
      <c r="B557" s="1">
        <v>32304</v>
      </c>
      <c r="C557" s="1" t="s">
        <v>370</v>
      </c>
      <c r="D557" s="1">
        <v>1620001</v>
      </c>
      <c r="E557" s="1" t="str">
        <f t="shared" si="16"/>
        <v>323041620001</v>
      </c>
      <c r="F557" s="9" t="str">
        <f t="shared" si="17"/>
        <v>1</v>
      </c>
      <c r="G557" s="1" t="s">
        <v>208</v>
      </c>
      <c r="H557" s="10">
        <v>50</v>
      </c>
    </row>
    <row r="558" spans="1:8" x14ac:dyDescent="0.25">
      <c r="A558" s="1">
        <v>0</v>
      </c>
      <c r="B558" s="1">
        <v>32304</v>
      </c>
      <c r="C558" s="1" t="s">
        <v>370</v>
      </c>
      <c r="D558" s="1">
        <v>2060001</v>
      </c>
      <c r="E558" s="1" t="str">
        <f t="shared" si="16"/>
        <v>323042060001</v>
      </c>
      <c r="F558" s="9" t="str">
        <f t="shared" si="17"/>
        <v>2</v>
      </c>
      <c r="G558" s="1" t="s">
        <v>210</v>
      </c>
      <c r="H558" s="10">
        <v>363</v>
      </c>
    </row>
    <row r="559" spans="1:8" x14ac:dyDescent="0.25">
      <c r="A559" s="1">
        <v>0</v>
      </c>
      <c r="B559" s="1">
        <v>32304</v>
      </c>
      <c r="C559" s="1" t="s">
        <v>370</v>
      </c>
      <c r="D559" s="1">
        <v>2120000</v>
      </c>
      <c r="E559" s="1" t="str">
        <f t="shared" si="16"/>
        <v>323042120000</v>
      </c>
      <c r="F559" s="9" t="str">
        <f t="shared" si="17"/>
        <v>2</v>
      </c>
      <c r="G559" s="1" t="s">
        <v>211</v>
      </c>
      <c r="H559" s="10">
        <v>1000</v>
      </c>
    </row>
    <row r="560" spans="1:8" x14ac:dyDescent="0.25">
      <c r="A560" s="1">
        <v>0</v>
      </c>
      <c r="B560" s="1">
        <v>32304</v>
      </c>
      <c r="C560" s="1" t="s">
        <v>370</v>
      </c>
      <c r="D560" s="1">
        <v>2120001</v>
      </c>
      <c r="E560" s="1" t="str">
        <f t="shared" si="16"/>
        <v>323042120001</v>
      </c>
      <c r="F560" s="9" t="str">
        <f t="shared" si="17"/>
        <v>2</v>
      </c>
      <c r="G560" s="1" t="s">
        <v>371</v>
      </c>
      <c r="H560" s="10">
        <v>3000</v>
      </c>
    </row>
    <row r="561" spans="1:8" x14ac:dyDescent="0.25">
      <c r="A561" s="1">
        <v>0</v>
      </c>
      <c r="B561" s="1">
        <v>32304</v>
      </c>
      <c r="C561" s="1" t="s">
        <v>370</v>
      </c>
      <c r="D561" s="1">
        <v>2130001</v>
      </c>
      <c r="E561" s="1" t="str">
        <f t="shared" si="16"/>
        <v>323042130001</v>
      </c>
      <c r="F561" s="9" t="str">
        <f t="shared" si="17"/>
        <v>2</v>
      </c>
      <c r="G561" s="1" t="s">
        <v>212</v>
      </c>
      <c r="H561" s="10">
        <v>1500</v>
      </c>
    </row>
    <row r="562" spans="1:8" x14ac:dyDescent="0.25">
      <c r="A562" s="1">
        <v>0</v>
      </c>
      <c r="B562" s="1">
        <v>32304</v>
      </c>
      <c r="C562" s="1" t="s">
        <v>370</v>
      </c>
      <c r="D562" s="1">
        <v>2160001</v>
      </c>
      <c r="E562" s="1" t="str">
        <f t="shared" si="16"/>
        <v>323042160001</v>
      </c>
      <c r="F562" s="9" t="str">
        <f t="shared" si="17"/>
        <v>2</v>
      </c>
      <c r="G562" s="1" t="s">
        <v>215</v>
      </c>
      <c r="H562" s="10">
        <v>200</v>
      </c>
    </row>
    <row r="563" spans="1:8" x14ac:dyDescent="0.25">
      <c r="A563" s="1">
        <v>0</v>
      </c>
      <c r="B563" s="1">
        <v>32304</v>
      </c>
      <c r="C563" s="1" t="s">
        <v>372</v>
      </c>
      <c r="D563" s="1">
        <v>2160002</v>
      </c>
      <c r="E563" s="1" t="str">
        <f t="shared" si="16"/>
        <v>323042160002</v>
      </c>
      <c r="F563" s="9" t="str">
        <f t="shared" si="17"/>
        <v>2</v>
      </c>
      <c r="G563" s="1" t="s">
        <v>217</v>
      </c>
      <c r="H563" s="10">
        <v>100</v>
      </c>
    </row>
    <row r="564" spans="1:8" x14ac:dyDescent="0.25">
      <c r="A564" s="1">
        <v>0</v>
      </c>
      <c r="B564" s="1">
        <v>32304</v>
      </c>
      <c r="C564" s="1" t="s">
        <v>370</v>
      </c>
      <c r="D564" s="1">
        <v>2200001</v>
      </c>
      <c r="E564" s="1" t="str">
        <f t="shared" si="16"/>
        <v>323042200001</v>
      </c>
      <c r="F564" s="9" t="str">
        <f t="shared" si="17"/>
        <v>2</v>
      </c>
      <c r="G564" s="1" t="s">
        <v>218</v>
      </c>
      <c r="H564" s="10">
        <v>500</v>
      </c>
    </row>
    <row r="565" spans="1:8" x14ac:dyDescent="0.25">
      <c r="A565" s="1">
        <v>0</v>
      </c>
      <c r="B565" s="1">
        <v>32304</v>
      </c>
      <c r="C565" s="1" t="s">
        <v>370</v>
      </c>
      <c r="D565" s="1">
        <v>2200002</v>
      </c>
      <c r="E565" s="1" t="str">
        <f t="shared" si="16"/>
        <v>323042200002</v>
      </c>
      <c r="F565" s="9" t="str">
        <f t="shared" si="17"/>
        <v>2</v>
      </c>
      <c r="G565" s="1" t="s">
        <v>343</v>
      </c>
      <c r="H565" s="10">
        <v>1600</v>
      </c>
    </row>
    <row r="566" spans="1:8" x14ac:dyDescent="0.25">
      <c r="A566" s="1">
        <v>0</v>
      </c>
      <c r="B566" s="1">
        <v>32304</v>
      </c>
      <c r="C566" s="1" t="s">
        <v>370</v>
      </c>
      <c r="D566" s="1">
        <v>2200010</v>
      </c>
      <c r="E566" s="1" t="str">
        <f t="shared" si="16"/>
        <v>323042200010</v>
      </c>
      <c r="F566" s="9" t="str">
        <f t="shared" si="17"/>
        <v>2</v>
      </c>
      <c r="G566" s="1" t="s">
        <v>219</v>
      </c>
      <c r="H566" s="10">
        <v>130</v>
      </c>
    </row>
    <row r="567" spans="1:8" x14ac:dyDescent="0.25">
      <c r="A567" s="1">
        <v>0</v>
      </c>
      <c r="B567" s="1">
        <v>32304</v>
      </c>
      <c r="C567" s="1" t="s">
        <v>370</v>
      </c>
      <c r="D567" s="1">
        <v>2210001</v>
      </c>
      <c r="E567" s="1" t="str">
        <f t="shared" si="16"/>
        <v>323042210001</v>
      </c>
      <c r="F567" s="9" t="str">
        <f t="shared" si="17"/>
        <v>2</v>
      </c>
      <c r="G567" s="1" t="s">
        <v>220</v>
      </c>
      <c r="H567" s="10">
        <v>2500</v>
      </c>
    </row>
    <row r="568" spans="1:8" x14ac:dyDescent="0.25">
      <c r="A568" s="1">
        <v>0</v>
      </c>
      <c r="B568" s="1">
        <v>32304</v>
      </c>
      <c r="C568" s="1" t="s">
        <v>370</v>
      </c>
      <c r="D568" s="1">
        <v>2210201</v>
      </c>
      <c r="E568" s="1" t="str">
        <f t="shared" si="16"/>
        <v>323042210201</v>
      </c>
      <c r="F568" s="9" t="str">
        <f t="shared" si="17"/>
        <v>2</v>
      </c>
      <c r="G568" s="1" t="s">
        <v>307</v>
      </c>
      <c r="H568" s="10">
        <v>5000</v>
      </c>
    </row>
    <row r="569" spans="1:8" x14ac:dyDescent="0.25">
      <c r="A569" s="1">
        <v>0</v>
      </c>
      <c r="B569" s="1">
        <v>32304</v>
      </c>
      <c r="C569" s="1" t="s">
        <v>370</v>
      </c>
      <c r="D569" s="1">
        <v>2210401</v>
      </c>
      <c r="E569" s="1" t="str">
        <f t="shared" si="16"/>
        <v>323042210401</v>
      </c>
      <c r="F569" s="9" t="str">
        <f t="shared" si="17"/>
        <v>2</v>
      </c>
      <c r="G569" s="1" t="s">
        <v>223</v>
      </c>
      <c r="H569" s="10">
        <v>800</v>
      </c>
    </row>
    <row r="570" spans="1:8" x14ac:dyDescent="0.25">
      <c r="A570" s="1">
        <v>0</v>
      </c>
      <c r="B570" s="1">
        <v>32304</v>
      </c>
      <c r="C570" s="1" t="s">
        <v>370</v>
      </c>
      <c r="D570" s="1">
        <v>2210501</v>
      </c>
      <c r="E570" s="1" t="str">
        <f t="shared" si="16"/>
        <v>323042210501</v>
      </c>
      <c r="F570" s="9" t="str">
        <f t="shared" si="17"/>
        <v>2</v>
      </c>
      <c r="G570" s="1" t="s">
        <v>373</v>
      </c>
      <c r="H570" s="10">
        <v>300</v>
      </c>
    </row>
    <row r="571" spans="1:8" x14ac:dyDescent="0.25">
      <c r="A571" s="1">
        <v>0</v>
      </c>
      <c r="B571" s="1">
        <v>32304</v>
      </c>
      <c r="C571" s="1" t="s">
        <v>370</v>
      </c>
      <c r="D571" s="1">
        <v>2210502</v>
      </c>
      <c r="E571" s="1" t="str">
        <f t="shared" si="16"/>
        <v>323042210502</v>
      </c>
      <c r="F571" s="9" t="str">
        <f t="shared" si="17"/>
        <v>2</v>
      </c>
      <c r="G571" s="1" t="s">
        <v>374</v>
      </c>
      <c r="H571" s="10">
        <v>17335</v>
      </c>
    </row>
    <row r="572" spans="1:8" x14ac:dyDescent="0.25">
      <c r="A572" s="1">
        <v>0</v>
      </c>
      <c r="B572" s="1">
        <v>32304</v>
      </c>
      <c r="C572" s="1" t="s">
        <v>370</v>
      </c>
      <c r="D572" s="1">
        <v>2211001</v>
      </c>
      <c r="E572" s="1" t="str">
        <f t="shared" si="16"/>
        <v>323042211001</v>
      </c>
      <c r="F572" s="9" t="str">
        <f t="shared" si="17"/>
        <v>2</v>
      </c>
      <c r="G572" s="1" t="s">
        <v>375</v>
      </c>
      <c r="H572" s="10">
        <v>1500</v>
      </c>
    </row>
    <row r="573" spans="1:8" x14ac:dyDescent="0.25">
      <c r="A573" s="1">
        <v>0</v>
      </c>
      <c r="B573" s="1">
        <v>32304</v>
      </c>
      <c r="C573" s="1" t="s">
        <v>370</v>
      </c>
      <c r="D573" s="1">
        <v>2220001</v>
      </c>
      <c r="E573" s="1" t="str">
        <f t="shared" si="16"/>
        <v>323042220001</v>
      </c>
      <c r="F573" s="9" t="str">
        <f t="shared" si="17"/>
        <v>2</v>
      </c>
      <c r="G573" s="1" t="s">
        <v>226</v>
      </c>
      <c r="H573" s="10">
        <v>1000</v>
      </c>
    </row>
    <row r="574" spans="1:8" x14ac:dyDescent="0.25">
      <c r="A574" s="1">
        <v>0</v>
      </c>
      <c r="B574" s="1">
        <v>32304</v>
      </c>
      <c r="C574" s="1" t="s">
        <v>370</v>
      </c>
      <c r="D574" s="1">
        <v>2269900</v>
      </c>
      <c r="E574" s="1" t="str">
        <f t="shared" si="16"/>
        <v>323042269900</v>
      </c>
      <c r="F574" s="9" t="str">
        <f t="shared" si="17"/>
        <v>2</v>
      </c>
      <c r="G574" s="1" t="s">
        <v>262</v>
      </c>
      <c r="H574" s="10">
        <v>550</v>
      </c>
    </row>
    <row r="575" spans="1:8" x14ac:dyDescent="0.25">
      <c r="A575" s="1">
        <v>0</v>
      </c>
      <c r="B575" s="1">
        <v>32304</v>
      </c>
      <c r="C575" s="1" t="s">
        <v>370</v>
      </c>
      <c r="D575" s="1">
        <v>2270001</v>
      </c>
      <c r="E575" s="1" t="str">
        <f t="shared" si="16"/>
        <v>323042270001</v>
      </c>
      <c r="F575" s="9" t="str">
        <f t="shared" si="17"/>
        <v>2</v>
      </c>
      <c r="G575" s="1" t="s">
        <v>366</v>
      </c>
      <c r="H575" s="10">
        <v>19657.099999999999</v>
      </c>
    </row>
    <row r="576" spans="1:8" x14ac:dyDescent="0.25">
      <c r="A576" s="1">
        <v>0</v>
      </c>
      <c r="B576" s="1">
        <v>32304</v>
      </c>
      <c r="C576" s="1" t="s">
        <v>370</v>
      </c>
      <c r="D576" s="1">
        <v>3590001</v>
      </c>
      <c r="E576" s="1" t="str">
        <f t="shared" si="16"/>
        <v>323043590001</v>
      </c>
      <c r="F576" s="9" t="str">
        <f t="shared" si="17"/>
        <v>3</v>
      </c>
      <c r="G576" s="1" t="s">
        <v>376</v>
      </c>
      <c r="H576" s="10">
        <v>1000</v>
      </c>
    </row>
    <row r="577" spans="1:8" x14ac:dyDescent="0.25">
      <c r="A577" s="1">
        <v>0</v>
      </c>
      <c r="B577" s="1">
        <v>32304</v>
      </c>
      <c r="C577" s="1" t="s">
        <v>370</v>
      </c>
      <c r="D577" s="1">
        <v>6320000</v>
      </c>
      <c r="E577" s="1" t="str">
        <f t="shared" si="16"/>
        <v>323046320000</v>
      </c>
      <c r="F577" s="9" t="str">
        <f t="shared" si="17"/>
        <v>6</v>
      </c>
      <c r="G577" s="1" t="s">
        <v>377</v>
      </c>
      <c r="H577" s="10">
        <v>17350</v>
      </c>
    </row>
    <row r="578" spans="1:8" x14ac:dyDescent="0.25">
      <c r="A578" s="1">
        <v>0</v>
      </c>
      <c r="B578" s="1">
        <v>32304</v>
      </c>
      <c r="C578" s="1" t="s">
        <v>370</v>
      </c>
      <c r="D578" s="1">
        <v>6350000</v>
      </c>
      <c r="E578" s="1" t="str">
        <f t="shared" si="16"/>
        <v>323046350000</v>
      </c>
      <c r="F578" s="9" t="str">
        <f t="shared" si="17"/>
        <v>6</v>
      </c>
      <c r="G578" s="1" t="s">
        <v>330</v>
      </c>
      <c r="H578" s="10">
        <v>1000</v>
      </c>
    </row>
    <row r="579" spans="1:8" x14ac:dyDescent="0.25">
      <c r="A579" s="1">
        <v>0</v>
      </c>
      <c r="B579" s="1">
        <v>32304</v>
      </c>
      <c r="C579" s="1" t="s">
        <v>370</v>
      </c>
      <c r="D579" s="1">
        <v>6360000</v>
      </c>
      <c r="E579" s="1" t="str">
        <f t="shared" ref="E579:E642" si="18">CONCATENATE(B579,D579)</f>
        <v>323046360000</v>
      </c>
      <c r="F579" s="9" t="str">
        <f t="shared" ref="F579:F642" si="19">MID(D579,1,1)</f>
        <v>6</v>
      </c>
      <c r="G579" s="1" t="s">
        <v>237</v>
      </c>
      <c r="H579" s="10">
        <v>1500</v>
      </c>
    </row>
    <row r="580" spans="1:8" x14ac:dyDescent="0.25">
      <c r="A580" s="1">
        <v>0</v>
      </c>
      <c r="B580" s="1">
        <v>32305</v>
      </c>
      <c r="C580" s="1" t="s">
        <v>378</v>
      </c>
      <c r="D580" s="1">
        <v>1300001</v>
      </c>
      <c r="E580" s="1" t="str">
        <f t="shared" si="18"/>
        <v>323051300001</v>
      </c>
      <c r="F580" s="9" t="str">
        <f t="shared" si="19"/>
        <v>1</v>
      </c>
      <c r="G580" s="1" t="s">
        <v>193</v>
      </c>
      <c r="H580" s="10">
        <v>83187</v>
      </c>
    </row>
    <row r="581" spans="1:8" x14ac:dyDescent="0.25">
      <c r="A581" s="1">
        <v>0</v>
      </c>
      <c r="B581" s="1">
        <v>32305</v>
      </c>
      <c r="C581" s="1" t="s">
        <v>378</v>
      </c>
      <c r="D581" s="1">
        <v>1300002</v>
      </c>
      <c r="E581" s="1" t="str">
        <f t="shared" si="18"/>
        <v>323051300002</v>
      </c>
      <c r="F581" s="9" t="str">
        <f t="shared" si="19"/>
        <v>1</v>
      </c>
      <c r="G581" s="1" t="s">
        <v>194</v>
      </c>
      <c r="H581" s="10">
        <v>19304</v>
      </c>
    </row>
    <row r="582" spans="1:8" x14ac:dyDescent="0.25">
      <c r="A582" s="1">
        <v>0</v>
      </c>
      <c r="B582" s="1">
        <v>32305</v>
      </c>
      <c r="C582" s="1" t="s">
        <v>378</v>
      </c>
      <c r="D582" s="1">
        <v>1300201</v>
      </c>
      <c r="E582" s="1" t="str">
        <f t="shared" si="18"/>
        <v>323051300201</v>
      </c>
      <c r="F582" s="9" t="str">
        <f t="shared" si="19"/>
        <v>1</v>
      </c>
      <c r="G582" s="1" t="s">
        <v>196</v>
      </c>
      <c r="H582" s="10">
        <v>44380</v>
      </c>
    </row>
    <row r="583" spans="1:8" x14ac:dyDescent="0.25">
      <c r="A583" s="1">
        <v>0</v>
      </c>
      <c r="B583" s="1">
        <v>32305</v>
      </c>
      <c r="C583" s="1" t="s">
        <v>378</v>
      </c>
      <c r="D583" s="1">
        <v>1300202</v>
      </c>
      <c r="E583" s="1" t="str">
        <f t="shared" si="18"/>
        <v>323051300202</v>
      </c>
      <c r="F583" s="9" t="str">
        <f t="shared" si="19"/>
        <v>1</v>
      </c>
      <c r="G583" s="1" t="s">
        <v>197</v>
      </c>
      <c r="H583" s="10">
        <v>40857</v>
      </c>
    </row>
    <row r="584" spans="1:8" x14ac:dyDescent="0.25">
      <c r="A584" s="1">
        <v>0</v>
      </c>
      <c r="B584" s="1">
        <v>32305</v>
      </c>
      <c r="C584" s="1" t="s">
        <v>378</v>
      </c>
      <c r="D584" s="1">
        <v>1310001</v>
      </c>
      <c r="E584" s="1" t="str">
        <f t="shared" si="18"/>
        <v>323051310001</v>
      </c>
      <c r="F584" s="9" t="str">
        <f t="shared" si="19"/>
        <v>1</v>
      </c>
      <c r="G584" s="1" t="s">
        <v>198</v>
      </c>
      <c r="H584" s="10">
        <v>22829</v>
      </c>
    </row>
    <row r="585" spans="1:8" x14ac:dyDescent="0.25">
      <c r="A585" s="1">
        <v>0</v>
      </c>
      <c r="B585" s="1">
        <v>32305</v>
      </c>
      <c r="C585" s="1" t="s">
        <v>378</v>
      </c>
      <c r="D585" s="1">
        <v>1310002</v>
      </c>
      <c r="E585" s="1" t="str">
        <f t="shared" si="18"/>
        <v>323051310002</v>
      </c>
      <c r="F585" s="9" t="str">
        <f t="shared" si="19"/>
        <v>1</v>
      </c>
      <c r="G585" s="1" t="s">
        <v>199</v>
      </c>
      <c r="H585" s="10">
        <v>1211.8</v>
      </c>
    </row>
    <row r="586" spans="1:8" x14ac:dyDescent="0.25">
      <c r="A586" s="1">
        <v>0</v>
      </c>
      <c r="B586" s="1">
        <v>32305</v>
      </c>
      <c r="C586" s="1" t="s">
        <v>378</v>
      </c>
      <c r="D586" s="1">
        <v>1310003</v>
      </c>
      <c r="E586" s="1" t="str">
        <f t="shared" si="18"/>
        <v>323051310003</v>
      </c>
      <c r="F586" s="9" t="str">
        <f t="shared" si="19"/>
        <v>1</v>
      </c>
      <c r="G586" s="1" t="s">
        <v>200</v>
      </c>
      <c r="H586" s="10">
        <v>12768</v>
      </c>
    </row>
    <row r="587" spans="1:8" x14ac:dyDescent="0.25">
      <c r="A587" s="1">
        <v>0</v>
      </c>
      <c r="B587" s="1">
        <v>32305</v>
      </c>
      <c r="C587" s="1" t="s">
        <v>378</v>
      </c>
      <c r="D587" s="1">
        <v>1310004</v>
      </c>
      <c r="E587" s="1" t="str">
        <f t="shared" si="18"/>
        <v>323051310004</v>
      </c>
      <c r="F587" s="9" t="str">
        <f t="shared" si="19"/>
        <v>1</v>
      </c>
      <c r="G587" s="1" t="s">
        <v>201</v>
      </c>
      <c r="H587" s="10">
        <v>10558</v>
      </c>
    </row>
    <row r="588" spans="1:8" x14ac:dyDescent="0.25">
      <c r="A588" s="1">
        <v>0</v>
      </c>
      <c r="B588" s="1">
        <v>32305</v>
      </c>
      <c r="C588" s="1" t="s">
        <v>378</v>
      </c>
      <c r="D588" s="1">
        <v>1310005</v>
      </c>
      <c r="E588" s="1" t="str">
        <f t="shared" si="18"/>
        <v>323051310005</v>
      </c>
      <c r="F588" s="9" t="str">
        <f t="shared" si="19"/>
        <v>1</v>
      </c>
      <c r="G588" s="1" t="s">
        <v>202</v>
      </c>
      <c r="H588" s="10">
        <v>500</v>
      </c>
    </row>
    <row r="589" spans="1:8" x14ac:dyDescent="0.25">
      <c r="A589" s="1">
        <v>0</v>
      </c>
      <c r="B589" s="1">
        <v>32305</v>
      </c>
      <c r="C589" s="1" t="s">
        <v>378</v>
      </c>
      <c r="D589" s="1">
        <v>1600001</v>
      </c>
      <c r="E589" s="1" t="str">
        <f t="shared" si="18"/>
        <v>323051600001</v>
      </c>
      <c r="F589" s="9" t="str">
        <f t="shared" si="19"/>
        <v>1</v>
      </c>
      <c r="G589" s="1" t="s">
        <v>207</v>
      </c>
      <c r="H589" s="10">
        <v>74745</v>
      </c>
    </row>
    <row r="590" spans="1:8" x14ac:dyDescent="0.25">
      <c r="A590" s="1">
        <v>0</v>
      </c>
      <c r="B590" s="1">
        <v>32305</v>
      </c>
      <c r="C590" s="1" t="s">
        <v>378</v>
      </c>
      <c r="D590" s="1">
        <v>1620001</v>
      </c>
      <c r="E590" s="1" t="str">
        <f t="shared" si="18"/>
        <v>323051620001</v>
      </c>
      <c r="F590" s="9" t="str">
        <f t="shared" si="19"/>
        <v>1</v>
      </c>
      <c r="G590" s="1" t="s">
        <v>208</v>
      </c>
      <c r="H590" s="10">
        <v>700</v>
      </c>
    </row>
    <row r="591" spans="1:8" x14ac:dyDescent="0.25">
      <c r="A591" s="1">
        <v>0</v>
      </c>
      <c r="B591" s="1">
        <v>32305</v>
      </c>
      <c r="C591" s="1" t="s">
        <v>378</v>
      </c>
      <c r="D591" s="1">
        <v>2060001</v>
      </c>
      <c r="E591" s="1" t="str">
        <f t="shared" si="18"/>
        <v>323052060001</v>
      </c>
      <c r="F591" s="9" t="str">
        <f t="shared" si="19"/>
        <v>2</v>
      </c>
      <c r="G591" s="1" t="s">
        <v>210</v>
      </c>
      <c r="H591" s="10">
        <v>384.78</v>
      </c>
    </row>
    <row r="592" spans="1:8" x14ac:dyDescent="0.25">
      <c r="A592" s="1">
        <v>0</v>
      </c>
      <c r="B592" s="1">
        <v>32305</v>
      </c>
      <c r="C592" s="1" t="s">
        <v>378</v>
      </c>
      <c r="D592" s="1">
        <v>2120000</v>
      </c>
      <c r="E592" s="1" t="str">
        <f t="shared" si="18"/>
        <v>323052120000</v>
      </c>
      <c r="F592" s="9" t="str">
        <f t="shared" si="19"/>
        <v>2</v>
      </c>
      <c r="G592" s="1" t="s">
        <v>211</v>
      </c>
      <c r="H592" s="10">
        <v>2500</v>
      </c>
    </row>
    <row r="593" spans="1:8" x14ac:dyDescent="0.25">
      <c r="A593" s="1">
        <v>0</v>
      </c>
      <c r="B593" s="1">
        <v>32305</v>
      </c>
      <c r="C593" s="1" t="s">
        <v>378</v>
      </c>
      <c r="D593" s="1">
        <v>2130001</v>
      </c>
      <c r="E593" s="1" t="str">
        <f t="shared" si="18"/>
        <v>323052130001</v>
      </c>
      <c r="F593" s="9" t="str">
        <f t="shared" si="19"/>
        <v>2</v>
      </c>
      <c r="G593" s="1" t="s">
        <v>212</v>
      </c>
      <c r="H593" s="10">
        <v>3000</v>
      </c>
    </row>
    <row r="594" spans="1:8" x14ac:dyDescent="0.25">
      <c r="A594" s="1">
        <v>0</v>
      </c>
      <c r="B594" s="1">
        <v>32305</v>
      </c>
      <c r="C594" s="1" t="s">
        <v>378</v>
      </c>
      <c r="D594" s="1">
        <v>2160001</v>
      </c>
      <c r="E594" s="1" t="str">
        <f t="shared" si="18"/>
        <v>323052160001</v>
      </c>
      <c r="F594" s="9" t="str">
        <f t="shared" si="19"/>
        <v>2</v>
      </c>
      <c r="G594" s="1" t="s">
        <v>215</v>
      </c>
      <c r="H594" s="10">
        <v>300</v>
      </c>
    </row>
    <row r="595" spans="1:8" x14ac:dyDescent="0.25">
      <c r="A595" s="1">
        <v>0</v>
      </c>
      <c r="B595" s="1">
        <v>32305</v>
      </c>
      <c r="C595" s="1" t="s">
        <v>378</v>
      </c>
      <c r="D595" s="1">
        <v>2160002</v>
      </c>
      <c r="E595" s="1" t="str">
        <f t="shared" si="18"/>
        <v>323052160002</v>
      </c>
      <c r="F595" s="9" t="str">
        <f t="shared" si="19"/>
        <v>2</v>
      </c>
      <c r="G595" s="1" t="s">
        <v>217</v>
      </c>
      <c r="H595" s="10">
        <v>100</v>
      </c>
    </row>
    <row r="596" spans="1:8" x14ac:dyDescent="0.25">
      <c r="A596" s="1">
        <v>0</v>
      </c>
      <c r="B596" s="1">
        <v>32305</v>
      </c>
      <c r="C596" s="1" t="s">
        <v>378</v>
      </c>
      <c r="D596" s="1">
        <v>2200001</v>
      </c>
      <c r="E596" s="1" t="str">
        <f t="shared" si="18"/>
        <v>323052200001</v>
      </c>
      <c r="F596" s="9" t="str">
        <f t="shared" si="19"/>
        <v>2</v>
      </c>
      <c r="G596" s="1" t="s">
        <v>218</v>
      </c>
      <c r="H596" s="10">
        <v>500</v>
      </c>
    </row>
    <row r="597" spans="1:8" x14ac:dyDescent="0.25">
      <c r="A597" s="1">
        <v>0</v>
      </c>
      <c r="B597" s="1">
        <v>32305</v>
      </c>
      <c r="C597" s="1" t="s">
        <v>378</v>
      </c>
      <c r="D597" s="1">
        <v>2200002</v>
      </c>
      <c r="E597" s="1" t="str">
        <f t="shared" si="18"/>
        <v>323052200002</v>
      </c>
      <c r="F597" s="9" t="str">
        <f t="shared" si="19"/>
        <v>2</v>
      </c>
      <c r="G597" s="1" t="s">
        <v>343</v>
      </c>
      <c r="H597" s="10">
        <v>2400</v>
      </c>
    </row>
    <row r="598" spans="1:8" x14ac:dyDescent="0.25">
      <c r="A598" s="1">
        <v>0</v>
      </c>
      <c r="B598" s="1">
        <v>32305</v>
      </c>
      <c r="C598" s="1" t="s">
        <v>378</v>
      </c>
      <c r="D598" s="1">
        <v>2200010</v>
      </c>
      <c r="E598" s="1" t="str">
        <f t="shared" si="18"/>
        <v>323052200010</v>
      </c>
      <c r="F598" s="9" t="str">
        <f t="shared" si="19"/>
        <v>2</v>
      </c>
      <c r="G598" s="1" t="s">
        <v>219</v>
      </c>
      <c r="H598" s="10">
        <v>112.53</v>
      </c>
    </row>
    <row r="599" spans="1:8" x14ac:dyDescent="0.25">
      <c r="A599" s="1">
        <v>0</v>
      </c>
      <c r="B599" s="1">
        <v>32305</v>
      </c>
      <c r="C599" s="1" t="s">
        <v>378</v>
      </c>
      <c r="D599" s="1">
        <v>2210001</v>
      </c>
      <c r="E599" s="1" t="str">
        <f t="shared" si="18"/>
        <v>323052210001</v>
      </c>
      <c r="F599" s="9" t="str">
        <f t="shared" si="19"/>
        <v>2</v>
      </c>
      <c r="G599" s="1" t="s">
        <v>220</v>
      </c>
      <c r="H599" s="10">
        <v>12500</v>
      </c>
    </row>
    <row r="600" spans="1:8" x14ac:dyDescent="0.25">
      <c r="A600" s="1">
        <v>0</v>
      </c>
      <c r="B600" s="1">
        <v>32305</v>
      </c>
      <c r="C600" s="1" t="s">
        <v>378</v>
      </c>
      <c r="D600" s="1">
        <v>2210401</v>
      </c>
      <c r="E600" s="1" t="str">
        <f t="shared" si="18"/>
        <v>323052210401</v>
      </c>
      <c r="F600" s="9" t="str">
        <f t="shared" si="19"/>
        <v>2</v>
      </c>
      <c r="G600" s="1" t="s">
        <v>223</v>
      </c>
      <c r="H600" s="10">
        <v>1000</v>
      </c>
    </row>
    <row r="601" spans="1:8" x14ac:dyDescent="0.25">
      <c r="A601" s="1">
        <v>0</v>
      </c>
      <c r="B601" s="1">
        <v>32305</v>
      </c>
      <c r="C601" s="1" t="s">
        <v>378</v>
      </c>
      <c r="D601" s="1">
        <v>2210501</v>
      </c>
      <c r="E601" s="1" t="str">
        <f t="shared" si="18"/>
        <v>323052210501</v>
      </c>
      <c r="F601" s="9" t="str">
        <f t="shared" si="19"/>
        <v>2</v>
      </c>
      <c r="G601" s="1" t="s">
        <v>373</v>
      </c>
      <c r="H601" s="10">
        <v>300</v>
      </c>
    </row>
    <row r="602" spans="1:8" x14ac:dyDescent="0.25">
      <c r="A602" s="1">
        <v>0</v>
      </c>
      <c r="B602" s="1">
        <v>32305</v>
      </c>
      <c r="C602" s="1" t="s">
        <v>378</v>
      </c>
      <c r="D602" s="1">
        <v>2210502</v>
      </c>
      <c r="E602" s="1" t="str">
        <f t="shared" si="18"/>
        <v>323052210502</v>
      </c>
      <c r="F602" s="9" t="str">
        <f t="shared" si="19"/>
        <v>2</v>
      </c>
      <c r="G602" s="1" t="s">
        <v>374</v>
      </c>
      <c r="H602" s="10">
        <v>27500</v>
      </c>
    </row>
    <row r="603" spans="1:8" x14ac:dyDescent="0.25">
      <c r="A603" s="1">
        <v>0</v>
      </c>
      <c r="B603" s="1">
        <v>32305</v>
      </c>
      <c r="C603" s="1" t="s">
        <v>378</v>
      </c>
      <c r="D603" s="1">
        <v>2211001</v>
      </c>
      <c r="E603" s="1" t="str">
        <f t="shared" si="18"/>
        <v>323052211001</v>
      </c>
      <c r="F603" s="9" t="str">
        <f t="shared" si="19"/>
        <v>2</v>
      </c>
      <c r="G603" s="1" t="s">
        <v>375</v>
      </c>
      <c r="H603" s="10">
        <v>1500</v>
      </c>
    </row>
    <row r="604" spans="1:8" x14ac:dyDescent="0.25">
      <c r="A604" s="1">
        <v>0</v>
      </c>
      <c r="B604" s="1">
        <v>32305</v>
      </c>
      <c r="C604" s="1" t="s">
        <v>378</v>
      </c>
      <c r="D604" s="1">
        <v>2220001</v>
      </c>
      <c r="E604" s="1" t="str">
        <f t="shared" si="18"/>
        <v>323052220001</v>
      </c>
      <c r="F604" s="9" t="str">
        <f t="shared" si="19"/>
        <v>2</v>
      </c>
      <c r="G604" s="1" t="s">
        <v>226</v>
      </c>
      <c r="H604" s="10">
        <v>1000</v>
      </c>
    </row>
    <row r="605" spans="1:8" x14ac:dyDescent="0.25">
      <c r="A605" s="1">
        <v>0</v>
      </c>
      <c r="B605" s="1">
        <v>32305</v>
      </c>
      <c r="C605" s="1" t="s">
        <v>378</v>
      </c>
      <c r="D605" s="1">
        <v>2269900</v>
      </c>
      <c r="E605" s="1" t="str">
        <f t="shared" si="18"/>
        <v>323052269900</v>
      </c>
      <c r="F605" s="9" t="str">
        <f t="shared" si="19"/>
        <v>2</v>
      </c>
      <c r="G605" s="1" t="s">
        <v>262</v>
      </c>
      <c r="H605" s="10">
        <v>200</v>
      </c>
    </row>
    <row r="606" spans="1:8" x14ac:dyDescent="0.25">
      <c r="A606" s="1">
        <v>0</v>
      </c>
      <c r="B606" s="1">
        <v>32305</v>
      </c>
      <c r="C606" s="1" t="s">
        <v>378</v>
      </c>
      <c r="D606" s="1">
        <v>2270001</v>
      </c>
      <c r="E606" s="1" t="str">
        <f t="shared" si="18"/>
        <v>323052270001</v>
      </c>
      <c r="F606" s="9" t="str">
        <f t="shared" si="19"/>
        <v>2</v>
      </c>
      <c r="G606" s="1" t="s">
        <v>366</v>
      </c>
      <c r="H606" s="10">
        <v>18947.59</v>
      </c>
    </row>
    <row r="607" spans="1:8" x14ac:dyDescent="0.25">
      <c r="A607" s="1">
        <v>0</v>
      </c>
      <c r="B607" s="1">
        <v>32305</v>
      </c>
      <c r="C607" s="1" t="s">
        <v>378</v>
      </c>
      <c r="D607" s="1">
        <v>3590001</v>
      </c>
      <c r="E607" s="1" t="str">
        <f t="shared" si="18"/>
        <v>323053590001</v>
      </c>
      <c r="F607" s="9" t="str">
        <f t="shared" si="19"/>
        <v>3</v>
      </c>
      <c r="G607" s="1" t="s">
        <v>376</v>
      </c>
      <c r="H607" s="10">
        <v>1000</v>
      </c>
    </row>
    <row r="608" spans="1:8" x14ac:dyDescent="0.25">
      <c r="A608" s="1">
        <v>0</v>
      </c>
      <c r="B608" s="1">
        <v>32305</v>
      </c>
      <c r="C608" s="1" t="s">
        <v>378</v>
      </c>
      <c r="D608" s="1">
        <v>6350000</v>
      </c>
      <c r="E608" s="1" t="str">
        <f t="shared" si="18"/>
        <v>323056350000</v>
      </c>
      <c r="F608" s="9" t="str">
        <f t="shared" si="19"/>
        <v>6</v>
      </c>
      <c r="G608" s="1" t="s">
        <v>330</v>
      </c>
      <c r="H608" s="10">
        <v>1000</v>
      </c>
    </row>
    <row r="609" spans="1:8" x14ac:dyDescent="0.25">
      <c r="A609" s="1">
        <v>0</v>
      </c>
      <c r="B609" s="1">
        <v>32305</v>
      </c>
      <c r="C609" s="1" t="s">
        <v>378</v>
      </c>
      <c r="D609" s="1">
        <v>6360000</v>
      </c>
      <c r="E609" s="1" t="str">
        <f t="shared" si="18"/>
        <v>323056360000</v>
      </c>
      <c r="F609" s="9" t="str">
        <f t="shared" si="19"/>
        <v>6</v>
      </c>
      <c r="G609" s="1" t="s">
        <v>237</v>
      </c>
      <c r="H609" s="10">
        <v>100</v>
      </c>
    </row>
    <row r="610" spans="1:8" x14ac:dyDescent="0.25">
      <c r="A610" s="1">
        <v>0</v>
      </c>
      <c r="B610" s="1">
        <v>32400</v>
      </c>
      <c r="C610" s="1" t="s">
        <v>379</v>
      </c>
      <c r="D610" s="1">
        <v>4800090</v>
      </c>
      <c r="E610" s="1" t="str">
        <f t="shared" si="18"/>
        <v>324004800090</v>
      </c>
      <c r="F610" s="9" t="str">
        <f t="shared" si="19"/>
        <v>4</v>
      </c>
      <c r="G610" s="1" t="s">
        <v>380</v>
      </c>
      <c r="H610" s="10">
        <v>2500</v>
      </c>
    </row>
    <row r="611" spans="1:8" x14ac:dyDescent="0.25">
      <c r="A611" s="1">
        <v>0</v>
      </c>
      <c r="B611" s="1">
        <v>32600</v>
      </c>
      <c r="C611" s="1" t="s">
        <v>381</v>
      </c>
      <c r="D611" s="1">
        <v>1300001</v>
      </c>
      <c r="E611" s="1" t="str">
        <f t="shared" si="18"/>
        <v>326001300001</v>
      </c>
      <c r="F611" s="9" t="str">
        <f t="shared" si="19"/>
        <v>1</v>
      </c>
      <c r="G611" s="1" t="s">
        <v>193</v>
      </c>
      <c r="H611" s="10">
        <v>145203</v>
      </c>
    </row>
    <row r="612" spans="1:8" x14ac:dyDescent="0.25">
      <c r="A612" s="1">
        <v>0</v>
      </c>
      <c r="B612" s="1">
        <v>32600</v>
      </c>
      <c r="C612" s="1" t="s">
        <v>381</v>
      </c>
      <c r="D612" s="1">
        <v>1300002</v>
      </c>
      <c r="E612" s="1" t="str">
        <f t="shared" si="18"/>
        <v>326001300002</v>
      </c>
      <c r="F612" s="9" t="str">
        <f t="shared" si="19"/>
        <v>1</v>
      </c>
      <c r="G612" s="1" t="s">
        <v>194</v>
      </c>
      <c r="H612" s="10">
        <v>34602</v>
      </c>
    </row>
    <row r="613" spans="1:8" x14ac:dyDescent="0.25">
      <c r="A613" s="1">
        <v>0</v>
      </c>
      <c r="B613" s="1">
        <v>32600</v>
      </c>
      <c r="C613" s="1" t="s">
        <v>381</v>
      </c>
      <c r="D613" s="1">
        <v>1300201</v>
      </c>
      <c r="E613" s="1" t="str">
        <f t="shared" si="18"/>
        <v>326001300201</v>
      </c>
      <c r="F613" s="9" t="str">
        <f t="shared" si="19"/>
        <v>1</v>
      </c>
      <c r="G613" s="1" t="s">
        <v>196</v>
      </c>
      <c r="H613" s="10">
        <v>71334</v>
      </c>
    </row>
    <row r="614" spans="1:8" x14ac:dyDescent="0.25">
      <c r="A614" s="1">
        <v>0</v>
      </c>
      <c r="B614" s="1">
        <v>32600</v>
      </c>
      <c r="C614" s="1" t="s">
        <v>381</v>
      </c>
      <c r="D614" s="1">
        <v>1300202</v>
      </c>
      <c r="E614" s="1" t="str">
        <f t="shared" si="18"/>
        <v>326001300202</v>
      </c>
      <c r="F614" s="9" t="str">
        <f t="shared" si="19"/>
        <v>1</v>
      </c>
      <c r="G614" s="1" t="s">
        <v>197</v>
      </c>
      <c r="H614" s="10">
        <v>57918</v>
      </c>
    </row>
    <row r="615" spans="1:8" x14ac:dyDescent="0.25">
      <c r="A615" s="1">
        <v>0</v>
      </c>
      <c r="B615" s="1">
        <v>32600</v>
      </c>
      <c r="C615" s="1" t="s">
        <v>381</v>
      </c>
      <c r="D615" s="1">
        <v>1310001</v>
      </c>
      <c r="E615" s="1" t="str">
        <f t="shared" si="18"/>
        <v>326001310001</v>
      </c>
      <c r="F615" s="9" t="str">
        <f t="shared" si="19"/>
        <v>1</v>
      </c>
      <c r="G615" s="1" t="s">
        <v>198</v>
      </c>
      <c r="H615" s="10">
        <f>64955-1441.15</f>
        <v>63513.85</v>
      </c>
    </row>
    <row r="616" spans="1:8" x14ac:dyDescent="0.25">
      <c r="A616" s="1">
        <v>0</v>
      </c>
      <c r="B616" s="1">
        <v>32600</v>
      </c>
      <c r="C616" s="1" t="s">
        <v>381</v>
      </c>
      <c r="D616" s="1">
        <v>1310002</v>
      </c>
      <c r="E616" s="1" t="str">
        <f t="shared" si="18"/>
        <v>326001310002</v>
      </c>
      <c r="F616" s="9" t="str">
        <f t="shared" si="19"/>
        <v>1</v>
      </c>
      <c r="G616" s="1" t="s">
        <v>199</v>
      </c>
      <c r="H616" s="10">
        <v>4607.3999999999996</v>
      </c>
    </row>
    <row r="617" spans="1:8" x14ac:dyDescent="0.25">
      <c r="A617" s="1">
        <v>0</v>
      </c>
      <c r="B617" s="1">
        <v>32600</v>
      </c>
      <c r="C617" s="1" t="s">
        <v>381</v>
      </c>
      <c r="D617" s="1">
        <v>1310003</v>
      </c>
      <c r="E617" s="1" t="str">
        <f t="shared" si="18"/>
        <v>326001310003</v>
      </c>
      <c r="F617" s="9" t="str">
        <f t="shared" si="19"/>
        <v>1</v>
      </c>
      <c r="G617" s="1" t="s">
        <v>200</v>
      </c>
      <c r="H617" s="10">
        <f>31121-687.4</f>
        <v>30433.599999999999</v>
      </c>
    </row>
    <row r="618" spans="1:8" x14ac:dyDescent="0.25">
      <c r="A618" s="1">
        <v>0</v>
      </c>
      <c r="B618" s="1">
        <v>32600</v>
      </c>
      <c r="C618" s="1" t="s">
        <v>381</v>
      </c>
      <c r="D618" s="1">
        <v>1310004</v>
      </c>
      <c r="E618" s="1" t="str">
        <f t="shared" si="18"/>
        <v>326001310004</v>
      </c>
      <c r="F618" s="9" t="str">
        <f t="shared" si="19"/>
        <v>1</v>
      </c>
      <c r="G618" s="1" t="s">
        <v>201</v>
      </c>
      <c r="H618" s="10">
        <f>24841-494.9</f>
        <v>24346.1</v>
      </c>
    </row>
    <row r="619" spans="1:8" x14ac:dyDescent="0.25">
      <c r="A619" s="1">
        <v>0</v>
      </c>
      <c r="B619" s="1">
        <v>32600</v>
      </c>
      <c r="C619" s="1" t="s">
        <v>381</v>
      </c>
      <c r="D619" s="1">
        <v>1310005</v>
      </c>
      <c r="E619" s="1" t="str">
        <f t="shared" si="18"/>
        <v>326001310005</v>
      </c>
      <c r="F619" s="9" t="str">
        <f t="shared" si="19"/>
        <v>1</v>
      </c>
      <c r="G619" s="1" t="s">
        <v>202</v>
      </c>
      <c r="H619" s="10">
        <v>1000</v>
      </c>
    </row>
    <row r="620" spans="1:8" x14ac:dyDescent="0.25">
      <c r="A620" s="1">
        <v>0</v>
      </c>
      <c r="B620" s="1">
        <v>32600</v>
      </c>
      <c r="C620" s="1" t="s">
        <v>381</v>
      </c>
      <c r="D620" s="1">
        <v>1600001</v>
      </c>
      <c r="E620" s="1" t="str">
        <f t="shared" si="18"/>
        <v>326001600001</v>
      </c>
      <c r="F620" s="9" t="str">
        <f t="shared" si="19"/>
        <v>1</v>
      </c>
      <c r="G620" s="1" t="s">
        <v>207</v>
      </c>
      <c r="H620" s="10">
        <f>138147-828</f>
        <v>137319</v>
      </c>
    </row>
    <row r="621" spans="1:8" x14ac:dyDescent="0.25">
      <c r="A621" s="1">
        <v>0</v>
      </c>
      <c r="B621" s="1">
        <v>32600</v>
      </c>
      <c r="C621" s="1" t="s">
        <v>381</v>
      </c>
      <c r="D621" s="1">
        <v>2060001</v>
      </c>
      <c r="E621" s="1" t="str">
        <f t="shared" si="18"/>
        <v>326002060001</v>
      </c>
      <c r="F621" s="9" t="str">
        <f t="shared" si="19"/>
        <v>2</v>
      </c>
      <c r="G621" s="1" t="s">
        <v>210</v>
      </c>
      <c r="H621" s="10">
        <v>500</v>
      </c>
    </row>
    <row r="622" spans="1:8" x14ac:dyDescent="0.25">
      <c r="A622" s="1">
        <v>0</v>
      </c>
      <c r="B622" s="1">
        <v>32600</v>
      </c>
      <c r="C622" s="1" t="s">
        <v>381</v>
      </c>
      <c r="D622" s="1">
        <v>2120000</v>
      </c>
      <c r="E622" s="1" t="str">
        <f t="shared" si="18"/>
        <v>326002120000</v>
      </c>
      <c r="F622" s="9" t="str">
        <f t="shared" si="19"/>
        <v>2</v>
      </c>
      <c r="G622" s="1" t="s">
        <v>211</v>
      </c>
      <c r="H622" s="10">
        <v>3500</v>
      </c>
    </row>
    <row r="623" spans="1:8" x14ac:dyDescent="0.25">
      <c r="A623" s="1">
        <v>0</v>
      </c>
      <c r="B623" s="1">
        <v>32600</v>
      </c>
      <c r="C623" s="1" t="s">
        <v>381</v>
      </c>
      <c r="D623" s="1">
        <v>2130001</v>
      </c>
      <c r="E623" s="1" t="str">
        <f t="shared" si="18"/>
        <v>326002130001</v>
      </c>
      <c r="F623" s="9" t="str">
        <f t="shared" si="19"/>
        <v>2</v>
      </c>
      <c r="G623" s="1" t="s">
        <v>212</v>
      </c>
      <c r="H623" s="10">
        <v>2000</v>
      </c>
    </row>
    <row r="624" spans="1:8" x14ac:dyDescent="0.25">
      <c r="A624" s="1">
        <v>0</v>
      </c>
      <c r="B624" s="1">
        <v>32600</v>
      </c>
      <c r="C624" s="1" t="s">
        <v>381</v>
      </c>
      <c r="D624" s="1">
        <v>2130002</v>
      </c>
      <c r="E624" s="1" t="str">
        <f t="shared" si="18"/>
        <v>326002130002</v>
      </c>
      <c r="F624" s="9" t="str">
        <f t="shared" si="19"/>
        <v>2</v>
      </c>
      <c r="G624" s="1" t="s">
        <v>382</v>
      </c>
      <c r="H624" s="10">
        <v>1000</v>
      </c>
    </row>
    <row r="625" spans="1:8" x14ac:dyDescent="0.25">
      <c r="A625" s="1">
        <v>0</v>
      </c>
      <c r="B625" s="1">
        <v>32600</v>
      </c>
      <c r="C625" s="1" t="s">
        <v>381</v>
      </c>
      <c r="D625" s="1">
        <v>2150001</v>
      </c>
      <c r="E625" s="1" t="str">
        <f t="shared" si="18"/>
        <v>326002150001</v>
      </c>
      <c r="F625" s="9" t="str">
        <f t="shared" si="19"/>
        <v>2</v>
      </c>
      <c r="G625" s="1" t="s">
        <v>214</v>
      </c>
      <c r="H625" s="10">
        <v>250</v>
      </c>
    </row>
    <row r="626" spans="1:8" x14ac:dyDescent="0.25">
      <c r="A626" s="1">
        <v>0</v>
      </c>
      <c r="B626" s="1">
        <v>32600</v>
      </c>
      <c r="C626" s="1" t="s">
        <v>381</v>
      </c>
      <c r="D626" s="1">
        <v>2160001</v>
      </c>
      <c r="E626" s="1" t="str">
        <f t="shared" si="18"/>
        <v>326002160001</v>
      </c>
      <c r="F626" s="9" t="str">
        <f t="shared" si="19"/>
        <v>2</v>
      </c>
      <c r="G626" s="1" t="s">
        <v>215</v>
      </c>
      <c r="H626" s="10">
        <v>600</v>
      </c>
    </row>
    <row r="627" spans="1:8" x14ac:dyDescent="0.25">
      <c r="A627" s="1">
        <v>0</v>
      </c>
      <c r="B627" s="1">
        <v>32600</v>
      </c>
      <c r="C627" s="1" t="s">
        <v>381</v>
      </c>
      <c r="D627" s="1">
        <v>2160002</v>
      </c>
      <c r="E627" s="1" t="str">
        <f t="shared" si="18"/>
        <v>326002160002</v>
      </c>
      <c r="F627" s="9" t="str">
        <f t="shared" si="19"/>
        <v>2</v>
      </c>
      <c r="G627" s="1" t="s">
        <v>217</v>
      </c>
      <c r="H627" s="10">
        <v>100</v>
      </c>
    </row>
    <row r="628" spans="1:8" x14ac:dyDescent="0.25">
      <c r="A628" s="1">
        <v>0</v>
      </c>
      <c r="B628" s="1">
        <v>32600</v>
      </c>
      <c r="C628" s="1" t="s">
        <v>381</v>
      </c>
      <c r="D628" s="1">
        <v>2190001</v>
      </c>
      <c r="E628" s="1" t="str">
        <f t="shared" si="18"/>
        <v>326002190001</v>
      </c>
      <c r="F628" s="9" t="str">
        <f t="shared" si="19"/>
        <v>2</v>
      </c>
      <c r="G628" s="1" t="s">
        <v>383</v>
      </c>
      <c r="H628" s="10">
        <v>1200</v>
      </c>
    </row>
    <row r="629" spans="1:8" x14ac:dyDescent="0.25">
      <c r="A629" s="1">
        <v>0</v>
      </c>
      <c r="B629" s="1">
        <v>32600</v>
      </c>
      <c r="C629" s="1" t="s">
        <v>381</v>
      </c>
      <c r="D629" s="1">
        <v>2200001</v>
      </c>
      <c r="E629" s="1" t="str">
        <f t="shared" si="18"/>
        <v>326002200001</v>
      </c>
      <c r="F629" s="9" t="str">
        <f t="shared" si="19"/>
        <v>2</v>
      </c>
      <c r="G629" s="1" t="s">
        <v>218</v>
      </c>
      <c r="H629" s="10">
        <v>3250</v>
      </c>
    </row>
    <row r="630" spans="1:8" x14ac:dyDescent="0.25">
      <c r="A630" s="1">
        <v>0</v>
      </c>
      <c r="B630" s="1">
        <v>32600</v>
      </c>
      <c r="C630" s="1" t="s">
        <v>381</v>
      </c>
      <c r="D630" s="1">
        <v>2200010</v>
      </c>
      <c r="E630" s="1" t="str">
        <f t="shared" si="18"/>
        <v>326002200010</v>
      </c>
      <c r="F630" s="9" t="str">
        <f t="shared" si="19"/>
        <v>2</v>
      </c>
      <c r="G630" s="1" t="s">
        <v>219</v>
      </c>
      <c r="H630" s="10">
        <v>500</v>
      </c>
    </row>
    <row r="631" spans="1:8" x14ac:dyDescent="0.25">
      <c r="A631" s="1">
        <v>0</v>
      </c>
      <c r="B631" s="1">
        <v>32600</v>
      </c>
      <c r="C631" s="1" t="s">
        <v>381</v>
      </c>
      <c r="D631" s="1">
        <v>2210001</v>
      </c>
      <c r="E631" s="1" t="str">
        <f t="shared" si="18"/>
        <v>326002210001</v>
      </c>
      <c r="F631" s="9" t="str">
        <f t="shared" si="19"/>
        <v>2</v>
      </c>
      <c r="G631" s="1" t="s">
        <v>220</v>
      </c>
      <c r="H631" s="10">
        <v>3000</v>
      </c>
    </row>
    <row r="632" spans="1:8" x14ac:dyDescent="0.25">
      <c r="A632" s="1">
        <v>0</v>
      </c>
      <c r="B632" s="1">
        <v>32600</v>
      </c>
      <c r="C632" s="1" t="s">
        <v>381</v>
      </c>
      <c r="D632" s="1">
        <v>2210101</v>
      </c>
      <c r="E632" s="1" t="str">
        <f t="shared" si="18"/>
        <v>326002210101</v>
      </c>
      <c r="F632" s="9" t="str">
        <f t="shared" si="19"/>
        <v>2</v>
      </c>
      <c r="G632" s="1" t="s">
        <v>221</v>
      </c>
      <c r="H632" s="10">
        <v>500</v>
      </c>
    </row>
    <row r="633" spans="1:8" x14ac:dyDescent="0.25">
      <c r="A633" s="1">
        <v>0</v>
      </c>
      <c r="B633" s="1">
        <v>32600</v>
      </c>
      <c r="C633" s="1" t="s">
        <v>381</v>
      </c>
      <c r="D633" s="1">
        <v>2210201</v>
      </c>
      <c r="E633" s="1" t="str">
        <f t="shared" si="18"/>
        <v>326002210201</v>
      </c>
      <c r="F633" s="9" t="str">
        <f t="shared" si="19"/>
        <v>2</v>
      </c>
      <c r="G633" s="1" t="s">
        <v>307</v>
      </c>
      <c r="H633" s="10">
        <v>7000</v>
      </c>
    </row>
    <row r="634" spans="1:8" x14ac:dyDescent="0.25">
      <c r="A634" s="1">
        <v>0</v>
      </c>
      <c r="B634" s="1">
        <v>32600</v>
      </c>
      <c r="C634" s="1" t="s">
        <v>381</v>
      </c>
      <c r="D634" s="1">
        <v>2220001</v>
      </c>
      <c r="E634" s="1" t="str">
        <f t="shared" si="18"/>
        <v>326002220001</v>
      </c>
      <c r="F634" s="9" t="str">
        <f t="shared" si="19"/>
        <v>2</v>
      </c>
      <c r="G634" s="1" t="s">
        <v>226</v>
      </c>
      <c r="H634" s="10">
        <v>1750</v>
      </c>
    </row>
    <row r="635" spans="1:8" x14ac:dyDescent="0.25">
      <c r="A635" s="1">
        <v>0</v>
      </c>
      <c r="B635" s="1">
        <v>32600</v>
      </c>
      <c r="C635" s="1" t="s">
        <v>381</v>
      </c>
      <c r="D635" s="1">
        <v>2220101</v>
      </c>
      <c r="E635" s="1" t="str">
        <f t="shared" si="18"/>
        <v>326002220101</v>
      </c>
      <c r="F635" s="9" t="str">
        <f t="shared" si="19"/>
        <v>2</v>
      </c>
      <c r="G635" s="1" t="s">
        <v>384</v>
      </c>
      <c r="H635" s="10">
        <v>100</v>
      </c>
    </row>
    <row r="636" spans="1:8" x14ac:dyDescent="0.25">
      <c r="A636" s="1">
        <v>0</v>
      </c>
      <c r="B636" s="1">
        <v>32600</v>
      </c>
      <c r="C636" s="1" t="s">
        <v>381</v>
      </c>
      <c r="D636" s="1">
        <v>2220301</v>
      </c>
      <c r="E636" s="1" t="str">
        <f t="shared" si="18"/>
        <v>326002220301</v>
      </c>
      <c r="F636" s="9" t="str">
        <f t="shared" si="19"/>
        <v>2</v>
      </c>
      <c r="G636" s="1" t="s">
        <v>385</v>
      </c>
      <c r="H636" s="10">
        <v>150</v>
      </c>
    </row>
    <row r="637" spans="1:8" x14ac:dyDescent="0.25">
      <c r="A637" s="1">
        <v>0</v>
      </c>
      <c r="B637" s="1">
        <v>32600</v>
      </c>
      <c r="C637" s="1" t="s">
        <v>381</v>
      </c>
      <c r="D637" s="1">
        <v>2240001</v>
      </c>
      <c r="E637" s="1" t="str">
        <f t="shared" si="18"/>
        <v>326002240001</v>
      </c>
      <c r="F637" s="9" t="str">
        <f t="shared" si="19"/>
        <v>2</v>
      </c>
      <c r="G637" s="1" t="s">
        <v>227</v>
      </c>
      <c r="H637" s="10">
        <v>1250</v>
      </c>
    </row>
    <row r="638" spans="1:8" x14ac:dyDescent="0.25">
      <c r="A638" s="1">
        <v>0</v>
      </c>
      <c r="B638" s="1">
        <v>32600</v>
      </c>
      <c r="C638" s="1" t="s">
        <v>381</v>
      </c>
      <c r="D638" s="1">
        <v>2260101</v>
      </c>
      <c r="E638" s="1" t="str">
        <f t="shared" si="18"/>
        <v>326002260101</v>
      </c>
      <c r="F638" s="9" t="str">
        <f t="shared" si="19"/>
        <v>2</v>
      </c>
      <c r="G638" s="1" t="s">
        <v>344</v>
      </c>
      <c r="H638" s="10">
        <v>250</v>
      </c>
    </row>
    <row r="639" spans="1:8" x14ac:dyDescent="0.25">
      <c r="A639" s="1">
        <v>0</v>
      </c>
      <c r="B639" s="1">
        <v>32600</v>
      </c>
      <c r="C639" s="1" t="s">
        <v>381</v>
      </c>
      <c r="D639" s="1">
        <v>2260201</v>
      </c>
      <c r="E639" s="1" t="str">
        <f t="shared" si="18"/>
        <v>326002260201</v>
      </c>
      <c r="F639" s="9" t="str">
        <f t="shared" si="19"/>
        <v>2</v>
      </c>
      <c r="G639" s="1" t="s">
        <v>345</v>
      </c>
      <c r="H639" s="10">
        <v>100</v>
      </c>
    </row>
    <row r="640" spans="1:8" x14ac:dyDescent="0.25">
      <c r="A640" s="1">
        <v>0</v>
      </c>
      <c r="B640" s="1">
        <v>32600</v>
      </c>
      <c r="C640" s="1" t="s">
        <v>381</v>
      </c>
      <c r="D640" s="1">
        <v>2269929</v>
      </c>
      <c r="E640" s="1" t="str">
        <f t="shared" si="18"/>
        <v>326002269929</v>
      </c>
      <c r="F640" s="9" t="str">
        <f t="shared" si="19"/>
        <v>2</v>
      </c>
      <c r="G640" s="1" t="s">
        <v>386</v>
      </c>
      <c r="H640" s="10">
        <v>3000</v>
      </c>
    </row>
    <row r="641" spans="1:8" x14ac:dyDescent="0.25">
      <c r="A641" s="1">
        <v>0</v>
      </c>
      <c r="B641" s="1">
        <v>32600</v>
      </c>
      <c r="C641" s="1" t="s">
        <v>381</v>
      </c>
      <c r="D641" s="1">
        <v>2270600</v>
      </c>
      <c r="E641" s="1" t="str">
        <f t="shared" si="18"/>
        <v>326002270600</v>
      </c>
      <c r="F641" s="9" t="str">
        <f t="shared" si="19"/>
        <v>2</v>
      </c>
      <c r="G641" s="1" t="s">
        <v>245</v>
      </c>
      <c r="H641" s="10">
        <v>50</v>
      </c>
    </row>
    <row r="642" spans="1:8" x14ac:dyDescent="0.25">
      <c r="A642" s="1">
        <v>0</v>
      </c>
      <c r="B642" s="1">
        <v>32600</v>
      </c>
      <c r="C642" s="1" t="s">
        <v>381</v>
      </c>
      <c r="D642" s="1">
        <v>2279940</v>
      </c>
      <c r="E642" s="1" t="str">
        <f t="shared" si="18"/>
        <v>326002279940</v>
      </c>
      <c r="F642" s="9" t="str">
        <f t="shared" si="19"/>
        <v>2</v>
      </c>
      <c r="G642" s="1" t="s">
        <v>230</v>
      </c>
      <c r="H642" s="10">
        <v>1500</v>
      </c>
    </row>
    <row r="643" spans="1:8" x14ac:dyDescent="0.25">
      <c r="A643" s="1">
        <v>0</v>
      </c>
      <c r="B643" s="1">
        <v>32600</v>
      </c>
      <c r="C643" s="1" t="s">
        <v>381</v>
      </c>
      <c r="D643" s="1">
        <v>6330006</v>
      </c>
      <c r="E643" s="1" t="str">
        <f t="shared" ref="E643:E706" si="20">CONCATENATE(B643,D643)</f>
        <v>326006330006</v>
      </c>
      <c r="F643" s="9" t="str">
        <f t="shared" ref="F643:F706" si="21">MID(D643,1,1)</f>
        <v>6</v>
      </c>
      <c r="G643" s="1" t="s">
        <v>387</v>
      </c>
      <c r="H643" s="10">
        <v>1000</v>
      </c>
    </row>
    <row r="644" spans="1:8" x14ac:dyDescent="0.25">
      <c r="A644" s="1">
        <v>0</v>
      </c>
      <c r="B644" s="1">
        <v>32600</v>
      </c>
      <c r="C644" s="1" t="s">
        <v>381</v>
      </c>
      <c r="D644" s="1">
        <v>6330009</v>
      </c>
      <c r="E644" s="1" t="str">
        <f t="shared" si="20"/>
        <v>326006330009</v>
      </c>
      <c r="F644" s="9" t="str">
        <f t="shared" si="21"/>
        <v>6</v>
      </c>
      <c r="G644" s="1" t="s">
        <v>388</v>
      </c>
      <c r="H644" s="10">
        <v>3000</v>
      </c>
    </row>
    <row r="645" spans="1:8" x14ac:dyDescent="0.25">
      <c r="A645" s="1">
        <v>0</v>
      </c>
      <c r="B645" s="1">
        <v>32600</v>
      </c>
      <c r="C645" s="1" t="s">
        <v>381</v>
      </c>
      <c r="D645" s="1">
        <v>6350000</v>
      </c>
      <c r="E645" s="1" t="str">
        <f t="shared" si="20"/>
        <v>326006350000</v>
      </c>
      <c r="F645" s="9" t="str">
        <f t="shared" si="21"/>
        <v>6</v>
      </c>
      <c r="G645" s="1" t="s">
        <v>330</v>
      </c>
      <c r="H645" s="10">
        <v>1500</v>
      </c>
    </row>
    <row r="646" spans="1:8" x14ac:dyDescent="0.25">
      <c r="A646" s="1">
        <v>0</v>
      </c>
      <c r="B646" s="1">
        <v>32600</v>
      </c>
      <c r="C646" s="1" t="s">
        <v>381</v>
      </c>
      <c r="D646" s="1">
        <v>6360000</v>
      </c>
      <c r="E646" s="1" t="str">
        <f t="shared" si="20"/>
        <v>326006360000</v>
      </c>
      <c r="F646" s="9" t="str">
        <f t="shared" si="21"/>
        <v>6</v>
      </c>
      <c r="G646" s="1" t="s">
        <v>237</v>
      </c>
      <c r="H646" s="10">
        <v>1500</v>
      </c>
    </row>
    <row r="647" spans="1:8" x14ac:dyDescent="0.25">
      <c r="A647" s="1">
        <v>0</v>
      </c>
      <c r="B647" s="1">
        <v>32601</v>
      </c>
      <c r="C647" s="1" t="s">
        <v>389</v>
      </c>
      <c r="D647" s="1">
        <v>1300001</v>
      </c>
      <c r="E647" s="1" t="str">
        <f t="shared" si="20"/>
        <v>326011300001</v>
      </c>
      <c r="F647" s="9" t="str">
        <f t="shared" si="21"/>
        <v>1</v>
      </c>
      <c r="G647" s="1" t="s">
        <v>193</v>
      </c>
      <c r="H647" s="10">
        <v>11038</v>
      </c>
    </row>
    <row r="648" spans="1:8" x14ac:dyDescent="0.25">
      <c r="A648" s="1">
        <v>0</v>
      </c>
      <c r="B648" s="1">
        <v>32601</v>
      </c>
      <c r="C648" s="1" t="s">
        <v>389</v>
      </c>
      <c r="D648" s="1">
        <v>1300002</v>
      </c>
      <c r="E648" s="1" t="str">
        <f t="shared" si="20"/>
        <v>326011300002</v>
      </c>
      <c r="F648" s="9" t="str">
        <f t="shared" si="21"/>
        <v>1</v>
      </c>
      <c r="G648" s="1" t="s">
        <v>194</v>
      </c>
      <c r="H648" s="10">
        <v>2722.4</v>
      </c>
    </row>
    <row r="649" spans="1:8" x14ac:dyDescent="0.25">
      <c r="A649" s="1">
        <v>0</v>
      </c>
      <c r="B649" s="1">
        <v>32601</v>
      </c>
      <c r="C649" s="1" t="s">
        <v>389</v>
      </c>
      <c r="D649" s="1">
        <v>1300201</v>
      </c>
      <c r="E649" s="1" t="str">
        <f t="shared" si="20"/>
        <v>326011300201</v>
      </c>
      <c r="F649" s="9" t="str">
        <f t="shared" si="21"/>
        <v>1</v>
      </c>
      <c r="G649" s="1" t="s">
        <v>196</v>
      </c>
      <c r="H649" s="10">
        <v>5471.9</v>
      </c>
    </row>
    <row r="650" spans="1:8" x14ac:dyDescent="0.25">
      <c r="A650" s="1">
        <v>0</v>
      </c>
      <c r="B650" s="1">
        <v>32601</v>
      </c>
      <c r="C650" s="1" t="s">
        <v>389</v>
      </c>
      <c r="D650" s="1">
        <v>1300202</v>
      </c>
      <c r="E650" s="1" t="str">
        <f t="shared" si="20"/>
        <v>326011300202</v>
      </c>
      <c r="F650" s="9" t="str">
        <f t="shared" si="21"/>
        <v>1</v>
      </c>
      <c r="G650" s="1" t="s">
        <v>197</v>
      </c>
      <c r="H650" s="10">
        <v>4485.8999999999996</v>
      </c>
    </row>
    <row r="651" spans="1:8" x14ac:dyDescent="0.25">
      <c r="A651" s="1">
        <v>0</v>
      </c>
      <c r="B651" s="1">
        <v>32601</v>
      </c>
      <c r="C651" s="1" t="s">
        <v>389</v>
      </c>
      <c r="D651" s="1">
        <v>1310005</v>
      </c>
      <c r="E651" s="1" t="str">
        <f t="shared" si="20"/>
        <v>326011310005</v>
      </c>
      <c r="F651" s="9" t="str">
        <f t="shared" si="21"/>
        <v>1</v>
      </c>
      <c r="G651" s="1" t="s">
        <v>202</v>
      </c>
      <c r="H651" s="10">
        <v>10</v>
      </c>
    </row>
    <row r="652" spans="1:8" x14ac:dyDescent="0.25">
      <c r="A652" s="1">
        <v>0</v>
      </c>
      <c r="B652" s="1">
        <v>32601</v>
      </c>
      <c r="C652" s="1" t="s">
        <v>389</v>
      </c>
      <c r="D652" s="1">
        <v>1600001</v>
      </c>
      <c r="E652" s="1" t="str">
        <f t="shared" si="20"/>
        <v>326011600001</v>
      </c>
      <c r="F652" s="9" t="str">
        <f t="shared" si="21"/>
        <v>1</v>
      </c>
      <c r="G652" s="1" t="s">
        <v>207</v>
      </c>
      <c r="H652" s="10">
        <v>7485.2</v>
      </c>
    </row>
    <row r="653" spans="1:8" x14ac:dyDescent="0.25">
      <c r="A653" s="1">
        <v>0</v>
      </c>
      <c r="B653" s="1">
        <v>32601</v>
      </c>
      <c r="C653" s="1" t="s">
        <v>389</v>
      </c>
      <c r="D653" s="1">
        <v>2060001</v>
      </c>
      <c r="E653" s="1" t="str">
        <f t="shared" si="20"/>
        <v>326012060001</v>
      </c>
      <c r="F653" s="9" t="str">
        <f t="shared" si="21"/>
        <v>2</v>
      </c>
      <c r="G653" s="1" t="s">
        <v>210</v>
      </c>
      <c r="H653" s="10">
        <v>134.31</v>
      </c>
    </row>
    <row r="654" spans="1:8" x14ac:dyDescent="0.25">
      <c r="A654" s="1">
        <v>0</v>
      </c>
      <c r="B654" s="1">
        <v>32601</v>
      </c>
      <c r="C654" s="1" t="s">
        <v>389</v>
      </c>
      <c r="D654" s="1">
        <v>2160001</v>
      </c>
      <c r="E654" s="1" t="str">
        <f t="shared" si="20"/>
        <v>326012160001</v>
      </c>
      <c r="F654" s="9" t="str">
        <f t="shared" si="21"/>
        <v>2</v>
      </c>
      <c r="G654" s="1" t="s">
        <v>215</v>
      </c>
      <c r="H654" s="10">
        <v>500</v>
      </c>
    </row>
    <row r="655" spans="1:8" x14ac:dyDescent="0.25">
      <c r="A655" s="1">
        <v>0</v>
      </c>
      <c r="B655" s="1">
        <v>32601</v>
      </c>
      <c r="C655" s="1" t="s">
        <v>389</v>
      </c>
      <c r="D655" s="1">
        <v>2160002</v>
      </c>
      <c r="E655" s="1" t="str">
        <f t="shared" si="20"/>
        <v>326012160002</v>
      </c>
      <c r="F655" s="9" t="str">
        <f t="shared" si="21"/>
        <v>2</v>
      </c>
      <c r="G655" s="1" t="s">
        <v>217</v>
      </c>
      <c r="H655" s="10">
        <v>200</v>
      </c>
    </row>
    <row r="656" spans="1:8" x14ac:dyDescent="0.25">
      <c r="A656" s="1">
        <v>0</v>
      </c>
      <c r="B656" s="1">
        <v>32601</v>
      </c>
      <c r="C656" s="1" t="s">
        <v>389</v>
      </c>
      <c r="D656" s="1">
        <v>2200010</v>
      </c>
      <c r="E656" s="1" t="str">
        <f t="shared" si="20"/>
        <v>326012200010</v>
      </c>
      <c r="F656" s="9" t="str">
        <f t="shared" si="21"/>
        <v>2</v>
      </c>
      <c r="G656" s="1" t="s">
        <v>219</v>
      </c>
      <c r="H656" s="10">
        <v>100</v>
      </c>
    </row>
    <row r="657" spans="1:8" x14ac:dyDescent="0.25">
      <c r="A657" s="1">
        <v>0</v>
      </c>
      <c r="B657" s="1">
        <v>32601</v>
      </c>
      <c r="C657" s="1" t="s">
        <v>389</v>
      </c>
      <c r="D657" s="1">
        <v>2220001</v>
      </c>
      <c r="E657" s="1" t="str">
        <f t="shared" si="20"/>
        <v>326012220001</v>
      </c>
      <c r="F657" s="9" t="str">
        <f t="shared" si="21"/>
        <v>2</v>
      </c>
      <c r="G657" s="1" t="s">
        <v>226</v>
      </c>
      <c r="H657" s="10">
        <v>2000</v>
      </c>
    </row>
    <row r="658" spans="1:8" x14ac:dyDescent="0.25">
      <c r="A658" s="1">
        <v>0</v>
      </c>
      <c r="B658" s="1">
        <v>32601</v>
      </c>
      <c r="C658" s="1" t="s">
        <v>389</v>
      </c>
      <c r="D658" s="1">
        <v>6360000</v>
      </c>
      <c r="E658" s="1" t="str">
        <f t="shared" si="20"/>
        <v>326016360000</v>
      </c>
      <c r="F658" s="9" t="str">
        <f t="shared" si="21"/>
        <v>6</v>
      </c>
      <c r="G658" s="1" t="s">
        <v>237</v>
      </c>
      <c r="H658" s="10">
        <v>2000</v>
      </c>
    </row>
    <row r="659" spans="1:8" x14ac:dyDescent="0.25">
      <c r="A659" s="1">
        <v>0</v>
      </c>
      <c r="B659" s="1">
        <v>32602</v>
      </c>
      <c r="C659" s="1" t="s">
        <v>115</v>
      </c>
      <c r="D659" s="1">
        <v>2269900</v>
      </c>
      <c r="E659" s="1" t="str">
        <f t="shared" si="20"/>
        <v>326022269900</v>
      </c>
      <c r="F659" s="9" t="str">
        <f t="shared" si="21"/>
        <v>2</v>
      </c>
      <c r="G659" s="1" t="s">
        <v>262</v>
      </c>
      <c r="H659" s="10">
        <v>5000</v>
      </c>
    </row>
    <row r="660" spans="1:8" x14ac:dyDescent="0.25">
      <c r="A660" s="1">
        <v>0</v>
      </c>
      <c r="B660" s="1">
        <v>32602</v>
      </c>
      <c r="C660" s="1" t="s">
        <v>115</v>
      </c>
      <c r="D660" s="1">
        <v>2269901</v>
      </c>
      <c r="E660" s="1" t="str">
        <f t="shared" si="20"/>
        <v>326022269901</v>
      </c>
      <c r="F660" s="9" t="str">
        <f t="shared" si="21"/>
        <v>2</v>
      </c>
      <c r="G660" s="1" t="s">
        <v>390</v>
      </c>
      <c r="H660" s="10">
        <v>2500</v>
      </c>
    </row>
    <row r="661" spans="1:8" x14ac:dyDescent="0.25">
      <c r="A661" s="1">
        <v>0</v>
      </c>
      <c r="B661" s="1">
        <v>32602</v>
      </c>
      <c r="C661" s="1" t="s">
        <v>115</v>
      </c>
      <c r="D661" s="1">
        <v>2269903</v>
      </c>
      <c r="E661" s="1" t="str">
        <f t="shared" si="20"/>
        <v>326022269903</v>
      </c>
      <c r="F661" s="9" t="str">
        <f t="shared" si="21"/>
        <v>2</v>
      </c>
      <c r="G661" s="1" t="s">
        <v>391</v>
      </c>
      <c r="H661" s="10">
        <v>27000</v>
      </c>
    </row>
    <row r="662" spans="1:8" x14ac:dyDescent="0.25">
      <c r="A662" s="1">
        <v>0</v>
      </c>
      <c r="B662" s="1">
        <v>32602</v>
      </c>
      <c r="C662" s="1" t="s">
        <v>115</v>
      </c>
      <c r="D662" s="1">
        <v>2269906</v>
      </c>
      <c r="E662" s="1" t="str">
        <f t="shared" si="20"/>
        <v>326022269906</v>
      </c>
      <c r="F662" s="9" t="str">
        <f t="shared" si="21"/>
        <v>2</v>
      </c>
      <c r="G662" s="1" t="s">
        <v>392</v>
      </c>
      <c r="H662" s="10">
        <v>2500</v>
      </c>
    </row>
    <row r="663" spans="1:8" x14ac:dyDescent="0.25">
      <c r="A663" s="1">
        <v>0</v>
      </c>
      <c r="B663" s="1">
        <v>32602</v>
      </c>
      <c r="C663" s="1" t="s">
        <v>115</v>
      </c>
      <c r="D663" s="1">
        <v>2269916</v>
      </c>
      <c r="E663" s="1" t="str">
        <f t="shared" si="20"/>
        <v>326022269916</v>
      </c>
      <c r="F663" s="9" t="str">
        <f t="shared" si="21"/>
        <v>2</v>
      </c>
      <c r="G663" s="1" t="s">
        <v>393</v>
      </c>
      <c r="H663" s="10">
        <v>3000</v>
      </c>
    </row>
    <row r="664" spans="1:8" x14ac:dyDescent="0.25">
      <c r="A664" s="1">
        <v>0</v>
      </c>
      <c r="B664" s="1">
        <v>32602</v>
      </c>
      <c r="C664" s="1" t="s">
        <v>115</v>
      </c>
      <c r="D664" s="1">
        <v>2279900</v>
      </c>
      <c r="E664" s="1" t="str">
        <f t="shared" si="20"/>
        <v>326022279900</v>
      </c>
      <c r="F664" s="9" t="str">
        <f t="shared" si="21"/>
        <v>2</v>
      </c>
      <c r="G664" s="1" t="s">
        <v>229</v>
      </c>
      <c r="H664" s="10">
        <v>3000</v>
      </c>
    </row>
    <row r="665" spans="1:8" x14ac:dyDescent="0.25">
      <c r="A665" s="1">
        <v>0</v>
      </c>
      <c r="B665" s="1">
        <v>32602</v>
      </c>
      <c r="C665" s="1" t="s">
        <v>115</v>
      </c>
      <c r="D665" s="1">
        <v>2279907</v>
      </c>
      <c r="E665" s="1" t="str">
        <f t="shared" si="20"/>
        <v>326022279907</v>
      </c>
      <c r="F665" s="9" t="str">
        <f t="shared" si="21"/>
        <v>2</v>
      </c>
      <c r="G665" s="1" t="s">
        <v>394</v>
      </c>
      <c r="H665" s="10">
        <v>12000</v>
      </c>
    </row>
    <row r="666" spans="1:8" x14ac:dyDescent="0.25">
      <c r="A666" s="1">
        <v>0</v>
      </c>
      <c r="B666" s="1">
        <v>32602</v>
      </c>
      <c r="C666" s="1" t="s">
        <v>115</v>
      </c>
      <c r="D666" s="1">
        <v>2279946</v>
      </c>
      <c r="E666" s="1" t="str">
        <f t="shared" si="20"/>
        <v>326022279946</v>
      </c>
      <c r="F666" s="9" t="str">
        <f t="shared" si="21"/>
        <v>2</v>
      </c>
      <c r="G666" s="1" t="s">
        <v>395</v>
      </c>
      <c r="H666" s="10">
        <v>3000</v>
      </c>
    </row>
    <row r="667" spans="1:8" x14ac:dyDescent="0.25">
      <c r="A667" s="1">
        <v>0</v>
      </c>
      <c r="B667" s="1">
        <v>32602</v>
      </c>
      <c r="C667" s="1" t="s">
        <v>115</v>
      </c>
      <c r="D667" s="1">
        <v>2279947</v>
      </c>
      <c r="E667" s="1" t="str">
        <f t="shared" si="20"/>
        <v>326022279947</v>
      </c>
      <c r="F667" s="9" t="str">
        <f t="shared" si="21"/>
        <v>2</v>
      </c>
      <c r="G667" s="1" t="s">
        <v>396</v>
      </c>
      <c r="H667" s="10">
        <v>2000</v>
      </c>
    </row>
    <row r="668" spans="1:8" x14ac:dyDescent="0.25">
      <c r="A668" s="1">
        <v>0</v>
      </c>
      <c r="B668" s="1">
        <v>32602</v>
      </c>
      <c r="C668" s="1" t="s">
        <v>115</v>
      </c>
      <c r="D668" s="1">
        <v>4800070</v>
      </c>
      <c r="E668" s="1" t="str">
        <f t="shared" si="20"/>
        <v>326024800070</v>
      </c>
      <c r="F668" s="9" t="str">
        <f t="shared" si="21"/>
        <v>4</v>
      </c>
      <c r="G668" s="1" t="s">
        <v>397</v>
      </c>
      <c r="H668" s="10">
        <v>9000</v>
      </c>
    </row>
    <row r="669" spans="1:8" x14ac:dyDescent="0.25">
      <c r="A669" s="1">
        <v>0</v>
      </c>
      <c r="B669" s="1">
        <v>32602</v>
      </c>
      <c r="C669" s="1" t="s">
        <v>115</v>
      </c>
      <c r="D669" s="1">
        <v>4800115</v>
      </c>
      <c r="E669" s="1" t="str">
        <f t="shared" si="20"/>
        <v>326024800115</v>
      </c>
      <c r="F669" s="9" t="str">
        <f t="shared" si="21"/>
        <v>4</v>
      </c>
      <c r="G669" s="1" t="s">
        <v>398</v>
      </c>
      <c r="H669" s="10">
        <v>500</v>
      </c>
    </row>
    <row r="670" spans="1:8" x14ac:dyDescent="0.25">
      <c r="A670" s="1">
        <v>0</v>
      </c>
      <c r="B670" s="1">
        <v>32602</v>
      </c>
      <c r="C670" s="1" t="s">
        <v>115</v>
      </c>
      <c r="D670" s="1">
        <v>4800121</v>
      </c>
      <c r="E670" s="1" t="str">
        <f t="shared" si="20"/>
        <v>326024800121</v>
      </c>
      <c r="F670" s="9" t="str">
        <f t="shared" si="21"/>
        <v>4</v>
      </c>
      <c r="G670" s="1" t="s">
        <v>399</v>
      </c>
      <c r="H670" s="10">
        <v>500</v>
      </c>
    </row>
    <row r="671" spans="1:8" x14ac:dyDescent="0.25">
      <c r="A671" s="1">
        <v>0</v>
      </c>
      <c r="B671" s="1">
        <v>32602</v>
      </c>
      <c r="C671" s="1" t="s">
        <v>115</v>
      </c>
      <c r="D671" s="1">
        <v>4800147</v>
      </c>
      <c r="E671" s="1" t="str">
        <f t="shared" si="20"/>
        <v>326024800147</v>
      </c>
      <c r="F671" s="9" t="str">
        <f t="shared" si="21"/>
        <v>4</v>
      </c>
      <c r="G671" s="1" t="s">
        <v>400</v>
      </c>
      <c r="H671" s="10">
        <v>500</v>
      </c>
    </row>
    <row r="672" spans="1:8" x14ac:dyDescent="0.25">
      <c r="A672" s="1">
        <v>0</v>
      </c>
      <c r="B672" s="1">
        <v>32602</v>
      </c>
      <c r="C672" s="1" t="s">
        <v>115</v>
      </c>
      <c r="D672" s="1">
        <v>4800149</v>
      </c>
      <c r="E672" s="1" t="str">
        <f t="shared" si="20"/>
        <v>326024800149</v>
      </c>
      <c r="F672" s="9" t="str">
        <f t="shared" si="21"/>
        <v>4</v>
      </c>
      <c r="G672" s="1" t="s">
        <v>401</v>
      </c>
      <c r="H672" s="10">
        <v>500</v>
      </c>
    </row>
    <row r="673" spans="1:8" x14ac:dyDescent="0.25">
      <c r="A673" s="1">
        <v>0</v>
      </c>
      <c r="B673" s="1">
        <v>32602</v>
      </c>
      <c r="C673" s="1" t="s">
        <v>115</v>
      </c>
      <c r="D673" s="1">
        <v>4800150</v>
      </c>
      <c r="E673" s="1" t="str">
        <f t="shared" si="20"/>
        <v>326024800150</v>
      </c>
      <c r="F673" s="9" t="str">
        <f t="shared" si="21"/>
        <v>4</v>
      </c>
      <c r="G673" s="1" t="s">
        <v>402</v>
      </c>
      <c r="H673" s="10">
        <v>500</v>
      </c>
    </row>
    <row r="674" spans="1:8" x14ac:dyDescent="0.25">
      <c r="A674" s="1">
        <v>0</v>
      </c>
      <c r="B674" s="1">
        <v>32602</v>
      </c>
      <c r="C674" s="1" t="s">
        <v>115</v>
      </c>
      <c r="D674" s="1">
        <v>4800174</v>
      </c>
      <c r="E674" s="1" t="str">
        <f t="shared" si="20"/>
        <v>326024800174</v>
      </c>
      <c r="F674" s="9" t="str">
        <f t="shared" si="21"/>
        <v>4</v>
      </c>
      <c r="G674" s="1" t="s">
        <v>403</v>
      </c>
      <c r="H674" s="10">
        <v>500</v>
      </c>
    </row>
    <row r="675" spans="1:8" x14ac:dyDescent="0.25">
      <c r="A675" s="1">
        <v>0</v>
      </c>
      <c r="B675" s="1">
        <v>32602</v>
      </c>
      <c r="C675" s="1" t="s">
        <v>115</v>
      </c>
      <c r="D675" s="1">
        <v>4800177</v>
      </c>
      <c r="E675" s="1" t="str">
        <f t="shared" si="20"/>
        <v>326024800177</v>
      </c>
      <c r="F675" s="9" t="str">
        <f t="shared" si="21"/>
        <v>4</v>
      </c>
      <c r="G675" s="1" t="s">
        <v>404</v>
      </c>
      <c r="H675" s="10">
        <v>500</v>
      </c>
    </row>
    <row r="676" spans="1:8" x14ac:dyDescent="0.25">
      <c r="A676" s="1">
        <v>0</v>
      </c>
      <c r="B676" s="1">
        <v>32602</v>
      </c>
      <c r="C676" s="1" t="s">
        <v>115</v>
      </c>
      <c r="D676" s="1">
        <v>4800178</v>
      </c>
      <c r="E676" s="1" t="str">
        <f t="shared" si="20"/>
        <v>326024800178</v>
      </c>
      <c r="F676" s="9" t="str">
        <f t="shared" si="21"/>
        <v>4</v>
      </c>
      <c r="G676" s="1" t="s">
        <v>405</v>
      </c>
      <c r="H676" s="10">
        <v>500</v>
      </c>
    </row>
    <row r="677" spans="1:8" x14ac:dyDescent="0.25">
      <c r="A677" s="1">
        <v>0</v>
      </c>
      <c r="B677" s="1">
        <v>32602</v>
      </c>
      <c r="C677" s="1" t="s">
        <v>115</v>
      </c>
      <c r="D677" s="1">
        <v>4800185</v>
      </c>
      <c r="E677" s="1" t="str">
        <f t="shared" si="20"/>
        <v>326024800185</v>
      </c>
      <c r="F677" s="9" t="str">
        <f t="shared" si="21"/>
        <v>4</v>
      </c>
      <c r="G677" s="1" t="s">
        <v>406</v>
      </c>
      <c r="H677" s="10">
        <v>8000</v>
      </c>
    </row>
    <row r="678" spans="1:8" x14ac:dyDescent="0.25">
      <c r="A678" s="1">
        <v>0</v>
      </c>
      <c r="B678" s="1">
        <v>32603</v>
      </c>
      <c r="C678" s="1" t="s">
        <v>407</v>
      </c>
      <c r="D678" s="1">
        <v>2120000</v>
      </c>
      <c r="E678" s="1" t="str">
        <f t="shared" si="20"/>
        <v>326032120000</v>
      </c>
      <c r="F678" s="9" t="str">
        <f t="shared" si="21"/>
        <v>2</v>
      </c>
      <c r="G678" s="1" t="s">
        <v>211</v>
      </c>
      <c r="H678" s="10">
        <v>1000</v>
      </c>
    </row>
    <row r="679" spans="1:8" x14ac:dyDescent="0.25">
      <c r="A679" s="1">
        <v>0</v>
      </c>
      <c r="B679" s="1">
        <v>32603</v>
      </c>
      <c r="C679" s="1" t="s">
        <v>407</v>
      </c>
      <c r="D679" s="1">
        <v>2130001</v>
      </c>
      <c r="E679" s="1" t="str">
        <f t="shared" si="20"/>
        <v>326032130001</v>
      </c>
      <c r="F679" s="9" t="str">
        <f t="shared" si="21"/>
        <v>2</v>
      </c>
      <c r="G679" s="1" t="s">
        <v>212</v>
      </c>
      <c r="H679" s="10">
        <v>100</v>
      </c>
    </row>
    <row r="680" spans="1:8" x14ac:dyDescent="0.25">
      <c r="A680" s="1">
        <v>0</v>
      </c>
      <c r="B680" s="1">
        <v>32603</v>
      </c>
      <c r="C680" s="1" t="s">
        <v>407</v>
      </c>
      <c r="D680" s="1">
        <v>2210001</v>
      </c>
      <c r="E680" s="1" t="str">
        <f t="shared" si="20"/>
        <v>326032210001</v>
      </c>
      <c r="F680" s="9" t="str">
        <f t="shared" si="21"/>
        <v>2</v>
      </c>
      <c r="G680" s="1" t="s">
        <v>220</v>
      </c>
      <c r="H680" s="10">
        <v>4500</v>
      </c>
    </row>
    <row r="681" spans="1:8" x14ac:dyDescent="0.25">
      <c r="A681" s="1">
        <v>0</v>
      </c>
      <c r="B681" s="1">
        <v>32603</v>
      </c>
      <c r="C681" s="1" t="s">
        <v>407</v>
      </c>
      <c r="D681" s="1">
        <v>2210301</v>
      </c>
      <c r="E681" s="1" t="str">
        <f t="shared" si="20"/>
        <v>326032210301</v>
      </c>
      <c r="F681" s="9" t="str">
        <f t="shared" si="21"/>
        <v>2</v>
      </c>
      <c r="G681" s="1" t="s">
        <v>222</v>
      </c>
      <c r="H681" s="10">
        <v>2500</v>
      </c>
    </row>
    <row r="682" spans="1:8" x14ac:dyDescent="0.25">
      <c r="A682" s="1">
        <v>0</v>
      </c>
      <c r="B682" s="1">
        <v>32603</v>
      </c>
      <c r="C682" s="1" t="s">
        <v>407</v>
      </c>
      <c r="D682" s="1">
        <v>2220001</v>
      </c>
      <c r="E682" s="1" t="str">
        <f t="shared" si="20"/>
        <v>326032220001</v>
      </c>
      <c r="F682" s="9" t="str">
        <f t="shared" si="21"/>
        <v>2</v>
      </c>
      <c r="G682" s="1" t="s">
        <v>226</v>
      </c>
      <c r="H682" s="10">
        <v>550</v>
      </c>
    </row>
    <row r="683" spans="1:8" x14ac:dyDescent="0.25">
      <c r="A683" s="1">
        <v>0</v>
      </c>
      <c r="B683" s="1">
        <v>32701</v>
      </c>
      <c r="C683" s="1" t="s">
        <v>408</v>
      </c>
      <c r="D683" s="1">
        <v>1300001</v>
      </c>
      <c r="E683" s="1" t="str">
        <f t="shared" si="20"/>
        <v>327011300001</v>
      </c>
      <c r="F683" s="9" t="str">
        <f t="shared" si="21"/>
        <v>1</v>
      </c>
      <c r="G683" s="1" t="s">
        <v>193</v>
      </c>
      <c r="H683" s="10">
        <v>13895</v>
      </c>
    </row>
    <row r="684" spans="1:8" x14ac:dyDescent="0.25">
      <c r="A684" s="1">
        <v>0</v>
      </c>
      <c r="B684" s="1">
        <v>32701</v>
      </c>
      <c r="C684" s="1" t="s">
        <v>408</v>
      </c>
      <c r="D684" s="1">
        <v>1300002</v>
      </c>
      <c r="E684" s="1" t="str">
        <f t="shared" si="20"/>
        <v>327011300002</v>
      </c>
      <c r="F684" s="9" t="str">
        <f t="shared" si="21"/>
        <v>1</v>
      </c>
      <c r="G684" s="1" t="s">
        <v>194</v>
      </c>
      <c r="H684" s="10">
        <v>2423.6</v>
      </c>
    </row>
    <row r="685" spans="1:8" x14ac:dyDescent="0.25">
      <c r="A685" s="1">
        <v>0</v>
      </c>
      <c r="B685" s="1">
        <v>32701</v>
      </c>
      <c r="C685" s="1" t="s">
        <v>408</v>
      </c>
      <c r="D685" s="1">
        <v>1300201</v>
      </c>
      <c r="E685" s="1" t="str">
        <f t="shared" si="20"/>
        <v>327011300201</v>
      </c>
      <c r="F685" s="9" t="str">
        <f t="shared" si="21"/>
        <v>1</v>
      </c>
      <c r="G685" s="1" t="s">
        <v>196</v>
      </c>
      <c r="H685" s="10">
        <v>7749.1</v>
      </c>
    </row>
    <row r="686" spans="1:8" x14ac:dyDescent="0.25">
      <c r="A686" s="1">
        <v>0</v>
      </c>
      <c r="B686" s="1">
        <v>32701</v>
      </c>
      <c r="C686" s="1" t="s">
        <v>408</v>
      </c>
      <c r="D686" s="1">
        <v>1300202</v>
      </c>
      <c r="E686" s="1" t="str">
        <f t="shared" si="20"/>
        <v>327011300202</v>
      </c>
      <c r="F686" s="9" t="str">
        <f t="shared" si="21"/>
        <v>1</v>
      </c>
      <c r="G686" s="1" t="s">
        <v>197</v>
      </c>
      <c r="H686" s="10">
        <v>6941</v>
      </c>
    </row>
    <row r="687" spans="1:8" x14ac:dyDescent="0.25">
      <c r="A687" s="1">
        <v>0</v>
      </c>
      <c r="B687" s="1">
        <v>32701</v>
      </c>
      <c r="C687" s="1" t="s">
        <v>408</v>
      </c>
      <c r="D687" s="1">
        <v>1310005</v>
      </c>
      <c r="E687" s="1" t="str">
        <f t="shared" si="20"/>
        <v>327011310005</v>
      </c>
      <c r="F687" s="9" t="str">
        <f t="shared" si="21"/>
        <v>1</v>
      </c>
      <c r="G687" s="1" t="s">
        <v>202</v>
      </c>
      <c r="H687" s="10">
        <v>10</v>
      </c>
    </row>
    <row r="688" spans="1:8" x14ac:dyDescent="0.25">
      <c r="A688" s="1">
        <v>0</v>
      </c>
      <c r="B688" s="1">
        <v>32701</v>
      </c>
      <c r="C688" s="1" t="s">
        <v>408</v>
      </c>
      <c r="D688" s="1">
        <v>1600001</v>
      </c>
      <c r="E688" s="1" t="str">
        <f t="shared" si="20"/>
        <v>327011600001</v>
      </c>
      <c r="F688" s="9" t="str">
        <f t="shared" si="21"/>
        <v>1</v>
      </c>
      <c r="G688" s="1" t="s">
        <v>207</v>
      </c>
      <c r="H688" s="10">
        <v>9804.6</v>
      </c>
    </row>
    <row r="689" spans="1:8" x14ac:dyDescent="0.25">
      <c r="A689" s="1">
        <v>0</v>
      </c>
      <c r="B689" s="1">
        <v>32701</v>
      </c>
      <c r="C689" s="1" t="s">
        <v>408</v>
      </c>
      <c r="D689" s="1">
        <v>2060001</v>
      </c>
      <c r="E689" s="1" t="str">
        <f t="shared" si="20"/>
        <v>327012060001</v>
      </c>
      <c r="F689" s="9" t="str">
        <f t="shared" si="21"/>
        <v>2</v>
      </c>
      <c r="G689" s="1" t="s">
        <v>210</v>
      </c>
      <c r="H689" s="10">
        <v>43.56</v>
      </c>
    </row>
    <row r="690" spans="1:8" x14ac:dyDescent="0.25">
      <c r="A690" s="1">
        <v>0</v>
      </c>
      <c r="B690" s="1">
        <v>32701</v>
      </c>
      <c r="C690" s="1" t="s">
        <v>408</v>
      </c>
      <c r="D690" s="1">
        <v>2120000</v>
      </c>
      <c r="E690" s="1" t="str">
        <f t="shared" si="20"/>
        <v>327012120000</v>
      </c>
      <c r="F690" s="9" t="str">
        <f t="shared" si="21"/>
        <v>2</v>
      </c>
      <c r="G690" s="1" t="s">
        <v>211</v>
      </c>
      <c r="H690" s="10">
        <v>600</v>
      </c>
    </row>
    <row r="691" spans="1:8" x14ac:dyDescent="0.25">
      <c r="A691" s="1">
        <v>0</v>
      </c>
      <c r="B691" s="1">
        <v>32701</v>
      </c>
      <c r="C691" s="1" t="s">
        <v>408</v>
      </c>
      <c r="D691" s="1">
        <v>2130001</v>
      </c>
      <c r="E691" s="1" t="str">
        <f t="shared" si="20"/>
        <v>327012130001</v>
      </c>
      <c r="F691" s="9" t="str">
        <f t="shared" si="21"/>
        <v>2</v>
      </c>
      <c r="G691" s="1" t="s">
        <v>212</v>
      </c>
      <c r="H691" s="10">
        <v>1000</v>
      </c>
    </row>
    <row r="692" spans="1:8" x14ac:dyDescent="0.25">
      <c r="A692" s="1">
        <v>0</v>
      </c>
      <c r="B692" s="1">
        <v>32701</v>
      </c>
      <c r="C692" s="1" t="s">
        <v>408</v>
      </c>
      <c r="D692" s="1">
        <v>2160001</v>
      </c>
      <c r="E692" s="1" t="str">
        <f t="shared" si="20"/>
        <v>327012160001</v>
      </c>
      <c r="F692" s="9" t="str">
        <f t="shared" si="21"/>
        <v>2</v>
      </c>
      <c r="G692" s="1" t="s">
        <v>215</v>
      </c>
      <c r="H692" s="10">
        <v>50</v>
      </c>
    </row>
    <row r="693" spans="1:8" x14ac:dyDescent="0.25">
      <c r="A693" s="1">
        <v>0</v>
      </c>
      <c r="B693" s="1">
        <v>32701</v>
      </c>
      <c r="C693" s="1" t="s">
        <v>408</v>
      </c>
      <c r="D693" s="1">
        <v>2160002</v>
      </c>
      <c r="E693" s="1" t="str">
        <f t="shared" si="20"/>
        <v>327012160002</v>
      </c>
      <c r="F693" s="9" t="str">
        <f t="shared" si="21"/>
        <v>2</v>
      </c>
      <c r="G693" s="1" t="s">
        <v>217</v>
      </c>
      <c r="H693" s="10">
        <v>300</v>
      </c>
    </row>
    <row r="694" spans="1:8" x14ac:dyDescent="0.25">
      <c r="A694" s="1">
        <v>0</v>
      </c>
      <c r="B694" s="1">
        <v>32701</v>
      </c>
      <c r="C694" s="1" t="s">
        <v>408</v>
      </c>
      <c r="D694" s="1">
        <v>2200001</v>
      </c>
      <c r="E694" s="1" t="str">
        <f t="shared" si="20"/>
        <v>327012200001</v>
      </c>
      <c r="F694" s="9" t="str">
        <f t="shared" si="21"/>
        <v>2</v>
      </c>
      <c r="G694" s="1" t="s">
        <v>218</v>
      </c>
      <c r="H694" s="10">
        <v>300</v>
      </c>
    </row>
    <row r="695" spans="1:8" x14ac:dyDescent="0.25">
      <c r="A695" s="1">
        <v>0</v>
      </c>
      <c r="B695" s="1">
        <v>32701</v>
      </c>
      <c r="C695" s="1" t="s">
        <v>408</v>
      </c>
      <c r="D695" s="1">
        <v>2200010</v>
      </c>
      <c r="E695" s="1" t="str">
        <f t="shared" si="20"/>
        <v>327012200010</v>
      </c>
      <c r="F695" s="9" t="str">
        <f t="shared" si="21"/>
        <v>2</v>
      </c>
      <c r="G695" s="1" t="s">
        <v>219</v>
      </c>
      <c r="H695" s="10">
        <v>87.12</v>
      </c>
    </row>
    <row r="696" spans="1:8" x14ac:dyDescent="0.25">
      <c r="A696" s="1">
        <v>0</v>
      </c>
      <c r="B696" s="1">
        <v>32701</v>
      </c>
      <c r="C696" s="1" t="s">
        <v>408</v>
      </c>
      <c r="D696" s="1">
        <v>2210001</v>
      </c>
      <c r="E696" s="1" t="str">
        <f t="shared" si="20"/>
        <v>327012210001</v>
      </c>
      <c r="F696" s="9" t="str">
        <f t="shared" si="21"/>
        <v>2</v>
      </c>
      <c r="G696" s="1" t="s">
        <v>220</v>
      </c>
      <c r="H696" s="10">
        <v>2500</v>
      </c>
    </row>
    <row r="697" spans="1:8" x14ac:dyDescent="0.25">
      <c r="A697" s="1">
        <v>0</v>
      </c>
      <c r="B697" s="1">
        <v>32701</v>
      </c>
      <c r="C697" s="1" t="s">
        <v>408</v>
      </c>
      <c r="D697" s="1">
        <v>2210201</v>
      </c>
      <c r="E697" s="1" t="str">
        <f t="shared" si="20"/>
        <v>327012210201</v>
      </c>
      <c r="F697" s="9" t="str">
        <f t="shared" si="21"/>
        <v>2</v>
      </c>
      <c r="G697" s="1" t="s">
        <v>307</v>
      </c>
      <c r="H697" s="10">
        <v>4000</v>
      </c>
    </row>
    <row r="698" spans="1:8" x14ac:dyDescent="0.25">
      <c r="A698" s="1">
        <v>0</v>
      </c>
      <c r="B698" s="1">
        <v>32701</v>
      </c>
      <c r="C698" s="1" t="s">
        <v>408</v>
      </c>
      <c r="D698" s="1">
        <v>2219905</v>
      </c>
      <c r="E698" s="1" t="str">
        <f t="shared" si="20"/>
        <v>327012219905</v>
      </c>
      <c r="F698" s="9" t="str">
        <f t="shared" si="21"/>
        <v>2</v>
      </c>
      <c r="G698" s="1" t="s">
        <v>225</v>
      </c>
      <c r="H698" s="10">
        <v>300</v>
      </c>
    </row>
    <row r="699" spans="1:8" x14ac:dyDescent="0.25">
      <c r="A699" s="1">
        <v>0</v>
      </c>
      <c r="B699" s="1">
        <v>32701</v>
      </c>
      <c r="C699" s="1" t="s">
        <v>408</v>
      </c>
      <c r="D699" s="1">
        <v>2220001</v>
      </c>
      <c r="E699" s="1" t="str">
        <f t="shared" si="20"/>
        <v>327012220001</v>
      </c>
      <c r="F699" s="9" t="str">
        <f t="shared" si="21"/>
        <v>2</v>
      </c>
      <c r="G699" s="1" t="s">
        <v>226</v>
      </c>
      <c r="H699" s="10">
        <v>750</v>
      </c>
    </row>
    <row r="700" spans="1:8" x14ac:dyDescent="0.25">
      <c r="A700" s="1">
        <v>0</v>
      </c>
      <c r="B700" s="1">
        <v>32701</v>
      </c>
      <c r="C700" s="1" t="s">
        <v>408</v>
      </c>
      <c r="D700" s="1">
        <v>2240001</v>
      </c>
      <c r="E700" s="1" t="str">
        <f t="shared" si="20"/>
        <v>327012240001</v>
      </c>
      <c r="F700" s="9" t="str">
        <f t="shared" si="21"/>
        <v>2</v>
      </c>
      <c r="G700" s="1" t="s">
        <v>227</v>
      </c>
      <c r="H700" s="10">
        <v>750</v>
      </c>
    </row>
    <row r="701" spans="1:8" x14ac:dyDescent="0.25">
      <c r="A701" s="1">
        <v>0</v>
      </c>
      <c r="B701" s="1">
        <v>32701</v>
      </c>
      <c r="C701" s="1" t="s">
        <v>408</v>
      </c>
      <c r="D701" s="1">
        <v>2260201</v>
      </c>
      <c r="E701" s="1" t="str">
        <f t="shared" si="20"/>
        <v>327012260201</v>
      </c>
      <c r="F701" s="9" t="str">
        <f t="shared" si="21"/>
        <v>2</v>
      </c>
      <c r="G701" s="1" t="s">
        <v>345</v>
      </c>
      <c r="H701" s="10">
        <v>100</v>
      </c>
    </row>
    <row r="702" spans="1:8" x14ac:dyDescent="0.25">
      <c r="A702" s="1">
        <v>0</v>
      </c>
      <c r="B702" s="1">
        <v>32701</v>
      </c>
      <c r="C702" s="1" t="s">
        <v>408</v>
      </c>
      <c r="D702" s="1">
        <v>2269937</v>
      </c>
      <c r="E702" s="1" t="str">
        <f t="shared" si="20"/>
        <v>327012269937</v>
      </c>
      <c r="F702" s="9" t="str">
        <f t="shared" si="21"/>
        <v>2</v>
      </c>
      <c r="G702" s="1" t="s">
        <v>409</v>
      </c>
      <c r="H702" s="10">
        <v>3000</v>
      </c>
    </row>
    <row r="703" spans="1:8" x14ac:dyDescent="0.25">
      <c r="A703" s="1">
        <v>0</v>
      </c>
      <c r="B703" s="1">
        <v>32701</v>
      </c>
      <c r="C703" s="1" t="s">
        <v>408</v>
      </c>
      <c r="D703" s="1">
        <v>2269938</v>
      </c>
      <c r="E703" s="1" t="str">
        <f t="shared" si="20"/>
        <v>327012269938</v>
      </c>
      <c r="F703" s="9" t="str">
        <f t="shared" si="21"/>
        <v>2</v>
      </c>
      <c r="G703" s="1" t="s">
        <v>410</v>
      </c>
      <c r="H703" s="18">
        <v>3000</v>
      </c>
    </row>
    <row r="704" spans="1:8" x14ac:dyDescent="0.25">
      <c r="A704" s="1">
        <v>0</v>
      </c>
      <c r="B704" s="1">
        <v>32701</v>
      </c>
      <c r="C704" s="1" t="s">
        <v>408</v>
      </c>
      <c r="D704" s="1">
        <v>2269904</v>
      </c>
      <c r="E704" s="1" t="str">
        <f t="shared" si="20"/>
        <v>327012269904</v>
      </c>
      <c r="F704" s="9" t="str">
        <f t="shared" si="21"/>
        <v>2</v>
      </c>
      <c r="G704" s="1" t="s">
        <v>411</v>
      </c>
      <c r="H704" s="10">
        <v>10000</v>
      </c>
    </row>
    <row r="705" spans="1:8" x14ac:dyDescent="0.25">
      <c r="A705" s="1">
        <v>0</v>
      </c>
      <c r="B705" s="1">
        <v>32701</v>
      </c>
      <c r="C705" s="1" t="s">
        <v>408</v>
      </c>
      <c r="D705" s="1">
        <v>2279956</v>
      </c>
      <c r="E705" s="1" t="str">
        <f t="shared" si="20"/>
        <v>327012279956</v>
      </c>
      <c r="F705" s="9" t="str">
        <f t="shared" si="21"/>
        <v>2</v>
      </c>
      <c r="G705" s="1" t="s">
        <v>352</v>
      </c>
      <c r="H705" s="10">
        <v>500</v>
      </c>
    </row>
    <row r="706" spans="1:8" x14ac:dyDescent="0.25">
      <c r="A706" s="1">
        <v>0</v>
      </c>
      <c r="B706" s="1">
        <v>32701</v>
      </c>
      <c r="C706" s="1" t="s">
        <v>408</v>
      </c>
      <c r="D706" s="1">
        <v>2302000</v>
      </c>
      <c r="E706" s="1" t="str">
        <f t="shared" si="20"/>
        <v>327012302000</v>
      </c>
      <c r="F706" s="9" t="str">
        <f t="shared" si="21"/>
        <v>2</v>
      </c>
      <c r="G706" s="1" t="s">
        <v>232</v>
      </c>
      <c r="H706" s="10">
        <v>50</v>
      </c>
    </row>
    <row r="707" spans="1:8" x14ac:dyDescent="0.25">
      <c r="A707" s="1">
        <v>0</v>
      </c>
      <c r="B707" s="1">
        <v>32701</v>
      </c>
      <c r="C707" s="1" t="s">
        <v>408</v>
      </c>
      <c r="D707" s="1">
        <v>2312000</v>
      </c>
      <c r="E707" s="1" t="str">
        <f t="shared" ref="E707:E770" si="22">CONCATENATE(B707,D707)</f>
        <v>327012312000</v>
      </c>
      <c r="F707" s="9" t="str">
        <f t="shared" ref="F707:F770" si="23">MID(D707,1,1)</f>
        <v>2</v>
      </c>
      <c r="G707" s="1" t="s">
        <v>233</v>
      </c>
      <c r="H707" s="10">
        <v>50</v>
      </c>
    </row>
    <row r="708" spans="1:8" x14ac:dyDescent="0.25">
      <c r="A708" s="1">
        <v>0</v>
      </c>
      <c r="B708" s="1">
        <v>32701</v>
      </c>
      <c r="C708" s="1" t="s">
        <v>408</v>
      </c>
      <c r="D708" s="1">
        <v>4800007</v>
      </c>
      <c r="E708" s="1" t="str">
        <f t="shared" si="22"/>
        <v>327014800007</v>
      </c>
      <c r="F708" s="9" t="str">
        <f t="shared" si="23"/>
        <v>4</v>
      </c>
      <c r="G708" s="1" t="s">
        <v>412</v>
      </c>
      <c r="H708" s="10">
        <v>500</v>
      </c>
    </row>
    <row r="709" spans="1:8" x14ac:dyDescent="0.25">
      <c r="A709" s="1">
        <v>0</v>
      </c>
      <c r="B709" s="1">
        <v>32701</v>
      </c>
      <c r="C709" s="1" t="s">
        <v>408</v>
      </c>
      <c r="D709" s="1">
        <v>4800028</v>
      </c>
      <c r="E709" s="1" t="str">
        <f t="shared" si="22"/>
        <v>327014800028</v>
      </c>
      <c r="F709" s="9" t="str">
        <f t="shared" si="23"/>
        <v>4</v>
      </c>
      <c r="G709" s="1" t="s">
        <v>413</v>
      </c>
      <c r="H709" s="10">
        <v>4000</v>
      </c>
    </row>
    <row r="710" spans="1:8" x14ac:dyDescent="0.25">
      <c r="A710" s="1">
        <v>0</v>
      </c>
      <c r="B710" s="1">
        <v>32701</v>
      </c>
      <c r="C710" s="1" t="s">
        <v>408</v>
      </c>
      <c r="D710" s="1">
        <v>4800170</v>
      </c>
      <c r="E710" s="1" t="str">
        <f t="shared" si="22"/>
        <v>327014800170</v>
      </c>
      <c r="F710" s="9" t="str">
        <f t="shared" si="23"/>
        <v>4</v>
      </c>
      <c r="G710" s="1" t="s">
        <v>414</v>
      </c>
      <c r="H710" s="10">
        <v>2500</v>
      </c>
    </row>
    <row r="711" spans="1:8" x14ac:dyDescent="0.25">
      <c r="A711" s="1">
        <v>0</v>
      </c>
      <c r="B711" s="1">
        <v>32701</v>
      </c>
      <c r="C711" s="1" t="s">
        <v>408</v>
      </c>
      <c r="D711" s="1">
        <v>4800190</v>
      </c>
      <c r="E711" s="1" t="str">
        <f t="shared" si="22"/>
        <v>327014800190</v>
      </c>
      <c r="F711" s="9" t="str">
        <f t="shared" si="23"/>
        <v>4</v>
      </c>
      <c r="G711" s="1" t="s">
        <v>415</v>
      </c>
      <c r="H711" s="10">
        <v>1500</v>
      </c>
    </row>
    <row r="712" spans="1:8" x14ac:dyDescent="0.25">
      <c r="A712" s="1">
        <v>0</v>
      </c>
      <c r="B712" s="1">
        <v>32701</v>
      </c>
      <c r="C712" s="1" t="s">
        <v>408</v>
      </c>
      <c r="D712" s="1">
        <v>6230000</v>
      </c>
      <c r="E712" s="1" t="str">
        <f t="shared" si="22"/>
        <v>327016230000</v>
      </c>
      <c r="F712" s="9" t="str">
        <f t="shared" si="23"/>
        <v>6</v>
      </c>
      <c r="G712" s="1" t="s">
        <v>268</v>
      </c>
      <c r="H712" s="10">
        <v>1000</v>
      </c>
    </row>
    <row r="713" spans="1:8" x14ac:dyDescent="0.25">
      <c r="A713" s="1">
        <v>0</v>
      </c>
      <c r="B713" s="1">
        <v>32701</v>
      </c>
      <c r="C713" s="1" t="s">
        <v>408</v>
      </c>
      <c r="D713" s="1">
        <v>6350000</v>
      </c>
      <c r="E713" s="1" t="str">
        <f t="shared" si="22"/>
        <v>327016350000</v>
      </c>
      <c r="F713" s="9" t="str">
        <f t="shared" si="23"/>
        <v>6</v>
      </c>
      <c r="G713" s="1" t="s">
        <v>330</v>
      </c>
      <c r="H713" s="10">
        <v>1000</v>
      </c>
    </row>
    <row r="714" spans="1:8" x14ac:dyDescent="0.25">
      <c r="A714" s="1">
        <v>0</v>
      </c>
      <c r="B714" s="1">
        <v>32701</v>
      </c>
      <c r="C714" s="1" t="s">
        <v>408</v>
      </c>
      <c r="D714" s="1">
        <v>6360000</v>
      </c>
      <c r="E714" s="1" t="str">
        <f t="shared" si="22"/>
        <v>327016360000</v>
      </c>
      <c r="F714" s="9" t="str">
        <f t="shared" si="23"/>
        <v>6</v>
      </c>
      <c r="G714" s="1" t="s">
        <v>237</v>
      </c>
      <c r="H714" s="10">
        <v>2400</v>
      </c>
    </row>
    <row r="715" spans="1:8" x14ac:dyDescent="0.25">
      <c r="A715" s="1">
        <v>0</v>
      </c>
      <c r="B715" s="1">
        <v>32702</v>
      </c>
      <c r="C715" s="1" t="s">
        <v>416</v>
      </c>
      <c r="D715" s="1">
        <v>1200301</v>
      </c>
      <c r="E715" s="1" t="str">
        <f t="shared" si="22"/>
        <v>327021200301</v>
      </c>
      <c r="F715" s="9" t="str">
        <f t="shared" si="23"/>
        <v>1</v>
      </c>
      <c r="G715" s="1" t="s">
        <v>188</v>
      </c>
      <c r="H715" s="10">
        <v>3277.4</v>
      </c>
    </row>
    <row r="716" spans="1:8" x14ac:dyDescent="0.25">
      <c r="A716" s="1">
        <v>0</v>
      </c>
      <c r="B716" s="1">
        <v>32702</v>
      </c>
      <c r="C716" s="1" t="s">
        <v>416</v>
      </c>
      <c r="D716" s="1">
        <v>1210001</v>
      </c>
      <c r="E716" s="1" t="str">
        <f t="shared" si="22"/>
        <v>327021210001</v>
      </c>
      <c r="F716" s="9" t="str">
        <f t="shared" si="23"/>
        <v>1</v>
      </c>
      <c r="G716" s="1" t="s">
        <v>191</v>
      </c>
      <c r="H716" s="10">
        <v>1830</v>
      </c>
    </row>
    <row r="717" spans="1:8" x14ac:dyDescent="0.25">
      <c r="A717" s="1">
        <v>0</v>
      </c>
      <c r="B717" s="1">
        <v>32702</v>
      </c>
      <c r="C717" s="1" t="s">
        <v>416</v>
      </c>
      <c r="D717" s="1">
        <v>1210101</v>
      </c>
      <c r="E717" s="1" t="str">
        <f t="shared" si="22"/>
        <v>327021210101</v>
      </c>
      <c r="F717" s="9" t="str">
        <f t="shared" si="23"/>
        <v>1</v>
      </c>
      <c r="G717" s="1" t="s">
        <v>192</v>
      </c>
      <c r="H717" s="10">
        <v>1421.5</v>
      </c>
    </row>
    <row r="718" spans="1:8" x14ac:dyDescent="0.25">
      <c r="A718" s="1">
        <v>0</v>
      </c>
      <c r="B718" s="1">
        <v>32702</v>
      </c>
      <c r="C718" s="1" t="s">
        <v>416</v>
      </c>
      <c r="D718" s="1">
        <v>1300001</v>
      </c>
      <c r="E718" s="1" t="str">
        <f t="shared" si="22"/>
        <v>327021300001</v>
      </c>
      <c r="F718" s="9" t="str">
        <f t="shared" si="23"/>
        <v>1</v>
      </c>
      <c r="G718" s="1" t="s">
        <v>193</v>
      </c>
      <c r="H718" s="10">
        <v>5764.9</v>
      </c>
    </row>
    <row r="719" spans="1:8" x14ac:dyDescent="0.25">
      <c r="A719" s="1">
        <v>0</v>
      </c>
      <c r="B719" s="1">
        <v>32702</v>
      </c>
      <c r="C719" s="1" t="s">
        <v>416</v>
      </c>
      <c r="D719" s="1">
        <v>1300201</v>
      </c>
      <c r="E719" s="1" t="str">
        <f t="shared" si="22"/>
        <v>327021300201</v>
      </c>
      <c r="F719" s="9" t="str">
        <f t="shared" si="23"/>
        <v>1</v>
      </c>
      <c r="G719" s="1" t="s">
        <v>196</v>
      </c>
      <c r="H719" s="10">
        <v>3188.9</v>
      </c>
    </row>
    <row r="720" spans="1:8" x14ac:dyDescent="0.25">
      <c r="A720" s="1">
        <v>0</v>
      </c>
      <c r="B720" s="1">
        <v>32702</v>
      </c>
      <c r="C720" s="1" t="s">
        <v>416</v>
      </c>
      <c r="D720" s="1">
        <v>1300202</v>
      </c>
      <c r="E720" s="1" t="str">
        <f t="shared" si="22"/>
        <v>327021300202</v>
      </c>
      <c r="F720" s="9" t="str">
        <f t="shared" si="23"/>
        <v>1</v>
      </c>
      <c r="G720" s="1" t="s">
        <v>197</v>
      </c>
      <c r="H720" s="10">
        <v>3403.3</v>
      </c>
    </row>
    <row r="721" spans="1:8" x14ac:dyDescent="0.25">
      <c r="A721" s="1">
        <v>0</v>
      </c>
      <c r="B721" s="1">
        <v>32702</v>
      </c>
      <c r="C721" s="1" t="s">
        <v>416</v>
      </c>
      <c r="D721" s="1">
        <v>1310001</v>
      </c>
      <c r="E721" s="1" t="str">
        <f t="shared" si="22"/>
        <v>327021310001</v>
      </c>
      <c r="F721" s="9" t="str">
        <f t="shared" si="23"/>
        <v>1</v>
      </c>
      <c r="G721" s="1" t="s">
        <v>198</v>
      </c>
      <c r="H721" s="10">
        <v>5713.87</v>
      </c>
    </row>
    <row r="722" spans="1:8" x14ac:dyDescent="0.25">
      <c r="A722" s="1">
        <v>0</v>
      </c>
      <c r="B722" s="1">
        <v>32702</v>
      </c>
      <c r="C722" s="1" t="s">
        <v>416</v>
      </c>
      <c r="D722" s="1">
        <v>1310003</v>
      </c>
      <c r="E722" s="1" t="str">
        <f t="shared" si="22"/>
        <v>327021310003</v>
      </c>
      <c r="F722" s="9" t="str">
        <f t="shared" si="23"/>
        <v>1</v>
      </c>
      <c r="G722" s="1" t="s">
        <v>200</v>
      </c>
      <c r="H722" s="10">
        <v>2717.42</v>
      </c>
    </row>
    <row r="723" spans="1:8" x14ac:dyDescent="0.25">
      <c r="A723" s="1">
        <v>0</v>
      </c>
      <c r="B723" s="1">
        <v>32702</v>
      </c>
      <c r="C723" s="1" t="s">
        <v>416</v>
      </c>
      <c r="D723" s="1">
        <v>1310004</v>
      </c>
      <c r="E723" s="1" t="str">
        <f t="shared" si="22"/>
        <v>327021310004</v>
      </c>
      <c r="F723" s="9" t="str">
        <f t="shared" si="23"/>
        <v>1</v>
      </c>
      <c r="G723" s="1" t="s">
        <v>201</v>
      </c>
      <c r="H723" s="10">
        <v>2078.7399999999998</v>
      </c>
    </row>
    <row r="724" spans="1:8" x14ac:dyDescent="0.25">
      <c r="A724" s="1">
        <v>0</v>
      </c>
      <c r="B724" s="1">
        <v>32702</v>
      </c>
      <c r="C724" s="1" t="s">
        <v>416</v>
      </c>
      <c r="D724" s="1">
        <v>1310005</v>
      </c>
      <c r="E724" s="1" t="str">
        <f t="shared" si="22"/>
        <v>327021310005</v>
      </c>
      <c r="F724" s="9" t="str">
        <f t="shared" si="23"/>
        <v>1</v>
      </c>
      <c r="G724" s="1" t="s">
        <v>202</v>
      </c>
      <c r="H724" s="10">
        <v>10</v>
      </c>
    </row>
    <row r="725" spans="1:8" x14ac:dyDescent="0.25">
      <c r="A725" s="1">
        <v>0</v>
      </c>
      <c r="B725" s="1">
        <v>32702</v>
      </c>
      <c r="C725" s="1" t="s">
        <v>416</v>
      </c>
      <c r="D725" s="1">
        <v>1600001</v>
      </c>
      <c r="E725" s="1" t="str">
        <f t="shared" si="22"/>
        <v>327021600001</v>
      </c>
      <c r="F725" s="9" t="str">
        <f t="shared" si="23"/>
        <v>1</v>
      </c>
      <c r="G725" s="1" t="s">
        <v>207</v>
      </c>
      <c r="H725" s="10">
        <v>9446.48</v>
      </c>
    </row>
    <row r="726" spans="1:8" x14ac:dyDescent="0.25">
      <c r="A726" s="1">
        <v>0</v>
      </c>
      <c r="B726" s="1">
        <v>32702</v>
      </c>
      <c r="C726" s="1" t="s">
        <v>416</v>
      </c>
      <c r="D726" s="1">
        <v>1620001</v>
      </c>
      <c r="E726" s="1" t="str">
        <f t="shared" si="22"/>
        <v>327021620001</v>
      </c>
      <c r="F726" s="9" t="str">
        <f t="shared" si="23"/>
        <v>1</v>
      </c>
      <c r="G726" s="1" t="s">
        <v>208</v>
      </c>
      <c r="H726" s="10">
        <v>50</v>
      </c>
    </row>
    <row r="727" spans="1:8" x14ac:dyDescent="0.25">
      <c r="A727" s="1">
        <v>0</v>
      </c>
      <c r="B727" s="1">
        <v>32702</v>
      </c>
      <c r="C727" s="1" t="s">
        <v>416</v>
      </c>
      <c r="D727" s="1">
        <v>2020001</v>
      </c>
      <c r="E727" s="1" t="str">
        <f t="shared" si="22"/>
        <v>327022020001</v>
      </c>
      <c r="F727" s="9" t="str">
        <f t="shared" si="23"/>
        <v>2</v>
      </c>
      <c r="G727" s="1" t="s">
        <v>256</v>
      </c>
      <c r="H727" s="10">
        <v>10890</v>
      </c>
    </row>
    <row r="728" spans="1:8" x14ac:dyDescent="0.25">
      <c r="A728" s="1">
        <v>0</v>
      </c>
      <c r="B728" s="1">
        <v>32702</v>
      </c>
      <c r="C728" s="1" t="s">
        <v>416</v>
      </c>
      <c r="D728" s="1">
        <v>2060001</v>
      </c>
      <c r="E728" s="1" t="str">
        <f t="shared" si="22"/>
        <v>327022060001</v>
      </c>
      <c r="F728" s="9" t="str">
        <f t="shared" si="23"/>
        <v>2</v>
      </c>
      <c r="G728" s="1" t="s">
        <v>210</v>
      </c>
      <c r="H728" s="10">
        <v>500</v>
      </c>
    </row>
    <row r="729" spans="1:8" x14ac:dyDescent="0.25">
      <c r="A729" s="1">
        <v>0</v>
      </c>
      <c r="B729" s="1">
        <v>32702</v>
      </c>
      <c r="C729" s="1" t="s">
        <v>416</v>
      </c>
      <c r="D729" s="1">
        <v>2120000</v>
      </c>
      <c r="E729" s="1" t="str">
        <f t="shared" si="22"/>
        <v>327022120000</v>
      </c>
      <c r="F729" s="9" t="str">
        <f t="shared" si="23"/>
        <v>2</v>
      </c>
      <c r="G729" s="1" t="s">
        <v>211</v>
      </c>
      <c r="H729" s="10">
        <v>1000</v>
      </c>
    </row>
    <row r="730" spans="1:8" x14ac:dyDescent="0.25">
      <c r="A730" s="1">
        <v>0</v>
      </c>
      <c r="B730" s="1">
        <v>32702</v>
      </c>
      <c r="C730" s="1" t="s">
        <v>416</v>
      </c>
      <c r="D730" s="1">
        <v>2130001</v>
      </c>
      <c r="E730" s="1" t="str">
        <f t="shared" si="22"/>
        <v>327022130001</v>
      </c>
      <c r="F730" s="9" t="str">
        <f t="shared" si="23"/>
        <v>2</v>
      </c>
      <c r="G730" s="1" t="s">
        <v>212</v>
      </c>
      <c r="H730" s="10">
        <v>2000</v>
      </c>
    </row>
    <row r="731" spans="1:8" x14ac:dyDescent="0.25">
      <c r="A731" s="1">
        <v>0</v>
      </c>
      <c r="B731" s="1">
        <v>32702</v>
      </c>
      <c r="C731" s="1" t="s">
        <v>416</v>
      </c>
      <c r="D731" s="1">
        <v>2160001</v>
      </c>
      <c r="E731" s="1" t="str">
        <f t="shared" si="22"/>
        <v>327022160001</v>
      </c>
      <c r="F731" s="9" t="str">
        <f t="shared" si="23"/>
        <v>2</v>
      </c>
      <c r="G731" s="1" t="s">
        <v>215</v>
      </c>
      <c r="H731" s="10">
        <v>100</v>
      </c>
    </row>
    <row r="732" spans="1:8" x14ac:dyDescent="0.25">
      <c r="A732" s="1">
        <v>0</v>
      </c>
      <c r="B732" s="1">
        <v>32702</v>
      </c>
      <c r="C732" s="1" t="s">
        <v>416</v>
      </c>
      <c r="D732" s="1">
        <v>2160002</v>
      </c>
      <c r="E732" s="1" t="str">
        <f t="shared" si="22"/>
        <v>327022160002</v>
      </c>
      <c r="F732" s="9" t="str">
        <f t="shared" si="23"/>
        <v>2</v>
      </c>
      <c r="G732" s="1" t="s">
        <v>217</v>
      </c>
      <c r="H732" s="10">
        <v>600</v>
      </c>
    </row>
    <row r="733" spans="1:8" x14ac:dyDescent="0.25">
      <c r="A733" s="1">
        <v>0</v>
      </c>
      <c r="B733" s="1">
        <v>32702</v>
      </c>
      <c r="C733" s="1" t="s">
        <v>416</v>
      </c>
      <c r="D733" s="1">
        <v>2200001</v>
      </c>
      <c r="E733" s="1" t="str">
        <f t="shared" si="22"/>
        <v>327022200001</v>
      </c>
      <c r="F733" s="9" t="str">
        <f t="shared" si="23"/>
        <v>2</v>
      </c>
      <c r="G733" s="1" t="s">
        <v>218</v>
      </c>
      <c r="H733" s="10">
        <v>400</v>
      </c>
    </row>
    <row r="734" spans="1:8" x14ac:dyDescent="0.25">
      <c r="A734" s="1">
        <v>0</v>
      </c>
      <c r="B734" s="1">
        <v>32702</v>
      </c>
      <c r="C734" s="1" t="s">
        <v>416</v>
      </c>
      <c r="D734" s="1">
        <v>2200010</v>
      </c>
      <c r="E734" s="1" t="str">
        <f t="shared" si="22"/>
        <v>327022200010</v>
      </c>
      <c r="F734" s="9" t="str">
        <f t="shared" si="23"/>
        <v>2</v>
      </c>
      <c r="G734" s="1" t="s">
        <v>219</v>
      </c>
      <c r="H734" s="10">
        <v>762.3</v>
      </c>
    </row>
    <row r="735" spans="1:8" x14ac:dyDescent="0.25">
      <c r="A735" s="1">
        <v>0</v>
      </c>
      <c r="B735" s="1">
        <v>32702</v>
      </c>
      <c r="C735" s="1" t="s">
        <v>417</v>
      </c>
      <c r="D735" s="1">
        <v>2210001</v>
      </c>
      <c r="E735" s="1" t="str">
        <f t="shared" si="22"/>
        <v>327022210001</v>
      </c>
      <c r="F735" s="9" t="str">
        <f t="shared" si="23"/>
        <v>2</v>
      </c>
      <c r="G735" s="1" t="s">
        <v>418</v>
      </c>
      <c r="H735" s="10">
        <v>18000</v>
      </c>
    </row>
    <row r="736" spans="1:8" x14ac:dyDescent="0.25">
      <c r="A736" s="1">
        <v>0</v>
      </c>
      <c r="B736" s="1">
        <v>32702</v>
      </c>
      <c r="C736" s="1" t="s">
        <v>416</v>
      </c>
      <c r="D736" s="1">
        <v>2210101</v>
      </c>
      <c r="E736" s="1" t="str">
        <f t="shared" si="22"/>
        <v>327022210101</v>
      </c>
      <c r="F736" s="9" t="str">
        <f t="shared" si="23"/>
        <v>2</v>
      </c>
      <c r="G736" s="1" t="s">
        <v>221</v>
      </c>
      <c r="H736" s="10">
        <v>1250</v>
      </c>
    </row>
    <row r="737" spans="1:8" x14ac:dyDescent="0.25">
      <c r="A737" s="1">
        <v>0</v>
      </c>
      <c r="B737" s="1">
        <v>32702</v>
      </c>
      <c r="C737" s="1" t="s">
        <v>416</v>
      </c>
      <c r="D737" s="1">
        <v>2219905</v>
      </c>
      <c r="E737" s="1" t="str">
        <f t="shared" si="22"/>
        <v>327022219905</v>
      </c>
      <c r="F737" s="9" t="str">
        <f t="shared" si="23"/>
        <v>2</v>
      </c>
      <c r="G737" s="1" t="s">
        <v>225</v>
      </c>
      <c r="H737" s="10">
        <v>300</v>
      </c>
    </row>
    <row r="738" spans="1:8" x14ac:dyDescent="0.25">
      <c r="A738" s="1">
        <v>0</v>
      </c>
      <c r="B738" s="1">
        <v>32702</v>
      </c>
      <c r="C738" s="1" t="s">
        <v>416</v>
      </c>
      <c r="D738" s="1">
        <v>2220001</v>
      </c>
      <c r="E738" s="1" t="str">
        <f t="shared" si="22"/>
        <v>327022220001</v>
      </c>
      <c r="F738" s="9" t="str">
        <f t="shared" si="23"/>
        <v>2</v>
      </c>
      <c r="G738" s="1" t="s">
        <v>226</v>
      </c>
      <c r="H738" s="10">
        <v>500</v>
      </c>
    </row>
    <row r="739" spans="1:8" x14ac:dyDescent="0.25">
      <c r="A739" s="1">
        <v>0</v>
      </c>
      <c r="B739" s="1">
        <v>32702</v>
      </c>
      <c r="C739" s="1" t="s">
        <v>416</v>
      </c>
      <c r="D739" s="1">
        <v>2240001</v>
      </c>
      <c r="E739" s="1" t="str">
        <f t="shared" si="22"/>
        <v>327022240001</v>
      </c>
      <c r="F739" s="9" t="str">
        <f t="shared" si="23"/>
        <v>2</v>
      </c>
      <c r="G739" s="1" t="s">
        <v>227</v>
      </c>
      <c r="H739" s="10">
        <v>350</v>
      </c>
    </row>
    <row r="740" spans="1:8" x14ac:dyDescent="0.25">
      <c r="A740" s="1">
        <v>0</v>
      </c>
      <c r="B740" s="1">
        <v>32702</v>
      </c>
      <c r="C740" s="1" t="s">
        <v>416</v>
      </c>
      <c r="D740" s="1">
        <v>2260201</v>
      </c>
      <c r="E740" s="1" t="str">
        <f t="shared" si="22"/>
        <v>327022260201</v>
      </c>
      <c r="F740" s="9" t="str">
        <f t="shared" si="23"/>
        <v>2</v>
      </c>
      <c r="G740" s="1" t="s">
        <v>345</v>
      </c>
      <c r="H740" s="10">
        <v>300</v>
      </c>
    </row>
    <row r="741" spans="1:8" x14ac:dyDescent="0.25">
      <c r="A741" s="1">
        <v>0</v>
      </c>
      <c r="B741" s="1">
        <v>32702</v>
      </c>
      <c r="C741" s="1" t="s">
        <v>417</v>
      </c>
      <c r="D741" s="1">
        <v>2269900</v>
      </c>
      <c r="E741" s="1" t="str">
        <f t="shared" si="22"/>
        <v>327022269900</v>
      </c>
      <c r="F741" s="9" t="str">
        <f t="shared" si="23"/>
        <v>2</v>
      </c>
      <c r="G741" s="1" t="s">
        <v>262</v>
      </c>
      <c r="H741" s="10">
        <v>600</v>
      </c>
    </row>
    <row r="742" spans="1:8" x14ac:dyDescent="0.25">
      <c r="A742" s="1">
        <v>0</v>
      </c>
      <c r="B742" s="1">
        <v>32702</v>
      </c>
      <c r="C742" s="1" t="s">
        <v>416</v>
      </c>
      <c r="D742" s="1">
        <v>2269909</v>
      </c>
      <c r="E742" s="1" t="str">
        <f t="shared" si="22"/>
        <v>327022269909</v>
      </c>
      <c r="F742" s="9" t="str">
        <f t="shared" si="23"/>
        <v>2</v>
      </c>
      <c r="G742" s="1" t="s">
        <v>419</v>
      </c>
      <c r="H742" s="10">
        <v>16000</v>
      </c>
    </row>
    <row r="743" spans="1:8" x14ac:dyDescent="0.25">
      <c r="A743" s="1">
        <v>0</v>
      </c>
      <c r="B743" s="1">
        <v>32702</v>
      </c>
      <c r="C743" s="1" t="s">
        <v>416</v>
      </c>
      <c r="D743" s="1">
        <v>2269917</v>
      </c>
      <c r="E743" s="1" t="str">
        <f t="shared" si="22"/>
        <v>327022269917</v>
      </c>
      <c r="F743" s="9" t="str">
        <f t="shared" si="23"/>
        <v>2</v>
      </c>
      <c r="G743" s="1" t="s">
        <v>420</v>
      </c>
      <c r="H743" s="10">
        <v>6000</v>
      </c>
    </row>
    <row r="744" spans="1:8" x14ac:dyDescent="0.25">
      <c r="A744" s="1">
        <v>0</v>
      </c>
      <c r="B744" s="1">
        <v>32702</v>
      </c>
      <c r="C744" s="1" t="s">
        <v>416</v>
      </c>
      <c r="D744" s="1">
        <v>2269920</v>
      </c>
      <c r="E744" s="1" t="str">
        <f t="shared" si="22"/>
        <v>327022269920</v>
      </c>
      <c r="F744" s="9" t="str">
        <f t="shared" si="23"/>
        <v>2</v>
      </c>
      <c r="G744" s="1" t="s">
        <v>421</v>
      </c>
      <c r="H744" s="10">
        <v>2500</v>
      </c>
    </row>
    <row r="745" spans="1:8" x14ac:dyDescent="0.25">
      <c r="A745" s="1">
        <v>0</v>
      </c>
      <c r="B745" s="1">
        <v>32702</v>
      </c>
      <c r="C745" s="1" t="s">
        <v>416</v>
      </c>
      <c r="D745" s="1">
        <v>2269927</v>
      </c>
      <c r="E745" s="1" t="str">
        <f t="shared" si="22"/>
        <v>327022269927</v>
      </c>
      <c r="F745" s="9" t="str">
        <f t="shared" si="23"/>
        <v>2</v>
      </c>
      <c r="G745" s="1" t="s">
        <v>422</v>
      </c>
      <c r="H745" s="10">
        <v>2000</v>
      </c>
    </row>
    <row r="746" spans="1:8" x14ac:dyDescent="0.25">
      <c r="A746" s="1">
        <v>0</v>
      </c>
      <c r="B746" s="1">
        <v>32702</v>
      </c>
      <c r="C746" s="1" t="s">
        <v>416</v>
      </c>
      <c r="D746" s="1">
        <v>2279927</v>
      </c>
      <c r="E746" s="1" t="str">
        <f t="shared" si="22"/>
        <v>327022279927</v>
      </c>
      <c r="F746" s="9" t="str">
        <f t="shared" si="23"/>
        <v>2</v>
      </c>
      <c r="G746" s="1" t="s">
        <v>423</v>
      </c>
      <c r="H746" s="10">
        <v>6000</v>
      </c>
    </row>
    <row r="747" spans="1:8" x14ac:dyDescent="0.25">
      <c r="A747" s="1">
        <v>0</v>
      </c>
      <c r="B747" s="1">
        <v>32702</v>
      </c>
      <c r="C747" s="19" t="s">
        <v>416</v>
      </c>
      <c r="D747" s="19">
        <v>2279957</v>
      </c>
      <c r="E747" s="19" t="str">
        <f t="shared" si="22"/>
        <v>327022279957</v>
      </c>
      <c r="F747" s="9" t="str">
        <f t="shared" si="23"/>
        <v>2</v>
      </c>
      <c r="G747" s="19" t="s">
        <v>424</v>
      </c>
      <c r="H747" s="20">
        <v>15241.28</v>
      </c>
    </row>
    <row r="748" spans="1:8" x14ac:dyDescent="0.25">
      <c r="A748" s="1">
        <v>0</v>
      </c>
      <c r="B748" s="1">
        <v>32702</v>
      </c>
      <c r="C748" s="1" t="s">
        <v>416</v>
      </c>
      <c r="D748" s="1">
        <v>2302000</v>
      </c>
      <c r="E748" s="1" t="str">
        <f t="shared" si="22"/>
        <v>327022302000</v>
      </c>
      <c r="F748" s="9" t="str">
        <f t="shared" si="23"/>
        <v>2</v>
      </c>
      <c r="G748" s="1" t="s">
        <v>232</v>
      </c>
      <c r="H748" s="10">
        <v>50</v>
      </c>
    </row>
    <row r="749" spans="1:8" x14ac:dyDescent="0.25">
      <c r="A749" s="1">
        <v>0</v>
      </c>
      <c r="B749" s="1">
        <v>32702</v>
      </c>
      <c r="C749" s="1" t="s">
        <v>416</v>
      </c>
      <c r="D749" s="1">
        <v>2312000</v>
      </c>
      <c r="E749" s="1" t="str">
        <f t="shared" si="22"/>
        <v>327022312000</v>
      </c>
      <c r="F749" s="9" t="str">
        <f t="shared" si="23"/>
        <v>2</v>
      </c>
      <c r="G749" s="1" t="s">
        <v>233</v>
      </c>
      <c r="H749" s="10">
        <v>50</v>
      </c>
    </row>
    <row r="750" spans="1:8" x14ac:dyDescent="0.25">
      <c r="A750" s="1">
        <v>0</v>
      </c>
      <c r="B750" s="1">
        <v>32702</v>
      </c>
      <c r="C750" s="1" t="s">
        <v>416</v>
      </c>
      <c r="D750" s="1">
        <v>2400000</v>
      </c>
      <c r="E750" s="1" t="str">
        <f t="shared" si="22"/>
        <v>327022400000</v>
      </c>
      <c r="F750" s="9" t="str">
        <f t="shared" si="23"/>
        <v>2</v>
      </c>
      <c r="G750" s="1" t="s">
        <v>425</v>
      </c>
      <c r="H750" s="10">
        <v>500</v>
      </c>
    </row>
    <row r="751" spans="1:8" x14ac:dyDescent="0.25">
      <c r="A751" s="1">
        <v>0</v>
      </c>
      <c r="B751" s="1">
        <v>32702</v>
      </c>
      <c r="C751" s="1" t="s">
        <v>416</v>
      </c>
      <c r="D751" s="1">
        <v>4800023</v>
      </c>
      <c r="E751" s="1" t="str">
        <f t="shared" si="22"/>
        <v>327024800023</v>
      </c>
      <c r="F751" s="9" t="str">
        <f t="shared" si="23"/>
        <v>4</v>
      </c>
      <c r="G751" s="1" t="s">
        <v>426</v>
      </c>
      <c r="H751" s="10">
        <v>800</v>
      </c>
    </row>
    <row r="752" spans="1:8" x14ac:dyDescent="0.25">
      <c r="A752" s="1">
        <v>0</v>
      </c>
      <c r="B752" s="1">
        <v>32702</v>
      </c>
      <c r="C752" s="1" t="s">
        <v>416</v>
      </c>
      <c r="D752" s="1">
        <v>4800127</v>
      </c>
      <c r="E752" s="1" t="str">
        <f t="shared" si="22"/>
        <v>327024800127</v>
      </c>
      <c r="F752" s="9" t="str">
        <f t="shared" si="23"/>
        <v>4</v>
      </c>
      <c r="G752" s="1" t="s">
        <v>427</v>
      </c>
      <c r="H752" s="10">
        <v>250</v>
      </c>
    </row>
    <row r="753" spans="1:8" x14ac:dyDescent="0.25">
      <c r="A753" s="1">
        <v>0</v>
      </c>
      <c r="B753" s="1">
        <v>32702</v>
      </c>
      <c r="C753" s="1" t="s">
        <v>416</v>
      </c>
      <c r="D753" s="1">
        <v>4800153</v>
      </c>
      <c r="E753" s="1" t="str">
        <f t="shared" si="22"/>
        <v>327024800153</v>
      </c>
      <c r="F753" s="9" t="str">
        <f t="shared" si="23"/>
        <v>4</v>
      </c>
      <c r="G753" s="1" t="s">
        <v>428</v>
      </c>
      <c r="H753" s="10">
        <v>250</v>
      </c>
    </row>
    <row r="754" spans="1:8" x14ac:dyDescent="0.25">
      <c r="A754" s="1">
        <v>0</v>
      </c>
      <c r="B754" s="1">
        <v>32702</v>
      </c>
      <c r="C754" s="1" t="s">
        <v>416</v>
      </c>
      <c r="D754" s="1">
        <v>4800158</v>
      </c>
      <c r="E754" s="1" t="str">
        <f t="shared" si="22"/>
        <v>327024800158</v>
      </c>
      <c r="F754" s="9" t="str">
        <f t="shared" si="23"/>
        <v>4</v>
      </c>
      <c r="G754" s="1" t="s">
        <v>429</v>
      </c>
      <c r="H754" s="10">
        <v>300</v>
      </c>
    </row>
    <row r="755" spans="1:8" x14ac:dyDescent="0.25">
      <c r="A755" s="1">
        <v>0</v>
      </c>
      <c r="B755" s="1">
        <v>32702</v>
      </c>
      <c r="C755" s="1" t="s">
        <v>416</v>
      </c>
      <c r="D755" s="1">
        <v>6230000</v>
      </c>
      <c r="E755" s="1" t="str">
        <f t="shared" si="22"/>
        <v>327026230000</v>
      </c>
      <c r="F755" s="9" t="str">
        <f t="shared" si="23"/>
        <v>6</v>
      </c>
      <c r="G755" s="1" t="s">
        <v>268</v>
      </c>
      <c r="H755" s="10">
        <v>2000</v>
      </c>
    </row>
    <row r="756" spans="1:8" x14ac:dyDescent="0.25">
      <c r="A756" s="1">
        <v>0</v>
      </c>
      <c r="B756" s="1">
        <v>32702</v>
      </c>
      <c r="C756" s="1" t="s">
        <v>416</v>
      </c>
      <c r="D756" s="1">
        <v>6350000</v>
      </c>
      <c r="E756" s="1" t="str">
        <f t="shared" si="22"/>
        <v>327026350000</v>
      </c>
      <c r="F756" s="9" t="str">
        <f t="shared" si="23"/>
        <v>6</v>
      </c>
      <c r="G756" s="1" t="s">
        <v>330</v>
      </c>
      <c r="H756" s="10">
        <v>3000</v>
      </c>
    </row>
    <row r="757" spans="1:8" x14ac:dyDescent="0.25">
      <c r="A757" s="1">
        <v>0</v>
      </c>
      <c r="B757" s="1">
        <v>32702</v>
      </c>
      <c r="C757" s="1" t="s">
        <v>416</v>
      </c>
      <c r="D757" s="1">
        <v>6360000</v>
      </c>
      <c r="E757" s="1" t="str">
        <f t="shared" si="22"/>
        <v>327026360000</v>
      </c>
      <c r="F757" s="9" t="str">
        <f t="shared" si="23"/>
        <v>6</v>
      </c>
      <c r="G757" s="1" t="s">
        <v>237</v>
      </c>
      <c r="H757" s="10">
        <v>1000</v>
      </c>
    </row>
    <row r="758" spans="1:8" x14ac:dyDescent="0.25">
      <c r="A758" s="1">
        <v>0</v>
      </c>
      <c r="B758" s="1">
        <v>33000</v>
      </c>
      <c r="C758" s="1" t="s">
        <v>430</v>
      </c>
      <c r="D758" s="1">
        <v>1300001</v>
      </c>
      <c r="E758" s="1" t="str">
        <f t="shared" si="22"/>
        <v>330001300001</v>
      </c>
      <c r="F758" s="9" t="str">
        <f t="shared" si="23"/>
        <v>1</v>
      </c>
      <c r="G758" s="1" t="s">
        <v>193</v>
      </c>
      <c r="H758" s="10">
        <v>53327</v>
      </c>
    </row>
    <row r="759" spans="1:8" x14ac:dyDescent="0.25">
      <c r="A759" s="1">
        <v>0</v>
      </c>
      <c r="B759" s="1">
        <v>33000</v>
      </c>
      <c r="C759" s="1" t="s">
        <v>430</v>
      </c>
      <c r="D759" s="1">
        <v>1300002</v>
      </c>
      <c r="E759" s="1" t="str">
        <f t="shared" si="22"/>
        <v>330001300002</v>
      </c>
      <c r="F759" s="9" t="str">
        <f t="shared" si="23"/>
        <v>1</v>
      </c>
      <c r="G759" s="1" t="s">
        <v>194</v>
      </c>
      <c r="H759" s="10">
        <v>14624</v>
      </c>
    </row>
    <row r="760" spans="1:8" x14ac:dyDescent="0.25">
      <c r="A760" s="1">
        <v>0</v>
      </c>
      <c r="B760" s="1">
        <v>33000</v>
      </c>
      <c r="C760" s="1" t="s">
        <v>430</v>
      </c>
      <c r="D760" s="1">
        <v>1300201</v>
      </c>
      <c r="E760" s="1" t="str">
        <f t="shared" si="22"/>
        <v>330001300201</v>
      </c>
      <c r="F760" s="9" t="str">
        <f t="shared" si="23"/>
        <v>1</v>
      </c>
      <c r="G760" s="1" t="s">
        <v>196</v>
      </c>
      <c r="H760" s="10">
        <v>31570</v>
      </c>
    </row>
    <row r="761" spans="1:8" x14ac:dyDescent="0.25">
      <c r="A761" s="1">
        <v>0</v>
      </c>
      <c r="B761" s="1">
        <v>33000</v>
      </c>
      <c r="C761" s="1" t="s">
        <v>430</v>
      </c>
      <c r="D761" s="1">
        <v>1300202</v>
      </c>
      <c r="E761" s="1" t="str">
        <f t="shared" si="22"/>
        <v>330001300202</v>
      </c>
      <c r="F761" s="9" t="str">
        <f t="shared" si="23"/>
        <v>1</v>
      </c>
      <c r="G761" s="1" t="s">
        <v>197</v>
      </c>
      <c r="H761" s="10">
        <v>35430</v>
      </c>
    </row>
    <row r="762" spans="1:8" x14ac:dyDescent="0.25">
      <c r="A762" s="1">
        <v>0</v>
      </c>
      <c r="B762" s="1">
        <v>33000</v>
      </c>
      <c r="C762" s="1" t="s">
        <v>430</v>
      </c>
      <c r="D762" s="1">
        <v>1310001</v>
      </c>
      <c r="E762" s="1" t="str">
        <f t="shared" si="22"/>
        <v>330001310001</v>
      </c>
      <c r="F762" s="9" t="str">
        <f t="shared" si="23"/>
        <v>1</v>
      </c>
      <c r="G762" s="1" t="s">
        <v>198</v>
      </c>
      <c r="H762" s="10">
        <v>16390</v>
      </c>
    </row>
    <row r="763" spans="1:8" x14ac:dyDescent="0.25">
      <c r="A763" s="1">
        <v>0</v>
      </c>
      <c r="B763" s="1">
        <v>33000</v>
      </c>
      <c r="C763" s="1" t="s">
        <v>430</v>
      </c>
      <c r="D763" s="1">
        <v>1310002</v>
      </c>
      <c r="E763" s="1" t="str">
        <f t="shared" si="22"/>
        <v>330001310002</v>
      </c>
      <c r="F763" s="9" t="str">
        <f t="shared" si="23"/>
        <v>1</v>
      </c>
      <c r="G763" s="1" t="s">
        <v>199</v>
      </c>
      <c r="H763" s="10">
        <v>3154.7</v>
      </c>
    </row>
    <row r="764" spans="1:8" x14ac:dyDescent="0.25">
      <c r="A764" s="1">
        <v>0</v>
      </c>
      <c r="B764" s="1">
        <v>33000</v>
      </c>
      <c r="C764" s="1" t="s">
        <v>430</v>
      </c>
      <c r="D764" s="1">
        <v>1310003</v>
      </c>
      <c r="E764" s="1" t="str">
        <f t="shared" si="22"/>
        <v>330001310003</v>
      </c>
      <c r="F764" s="9" t="str">
        <f t="shared" si="23"/>
        <v>1</v>
      </c>
      <c r="G764" s="1" t="s">
        <v>200</v>
      </c>
      <c r="H764" s="10">
        <v>13016</v>
      </c>
    </row>
    <row r="765" spans="1:8" x14ac:dyDescent="0.25">
      <c r="A765" s="1">
        <v>0</v>
      </c>
      <c r="B765" s="1">
        <v>33000</v>
      </c>
      <c r="C765" s="1" t="s">
        <v>430</v>
      </c>
      <c r="D765" s="1">
        <v>1310004</v>
      </c>
      <c r="E765" s="1" t="str">
        <f t="shared" si="22"/>
        <v>330001310004</v>
      </c>
      <c r="F765" s="9" t="str">
        <f t="shared" si="23"/>
        <v>1</v>
      </c>
      <c r="G765" s="1" t="s">
        <v>201</v>
      </c>
      <c r="H765" s="10">
        <v>17898</v>
      </c>
    </row>
    <row r="766" spans="1:8" x14ac:dyDescent="0.25">
      <c r="A766" s="1">
        <v>0</v>
      </c>
      <c r="B766" s="1">
        <v>33000</v>
      </c>
      <c r="C766" s="1" t="s">
        <v>430</v>
      </c>
      <c r="D766" s="1">
        <v>1310005</v>
      </c>
      <c r="E766" s="1" t="str">
        <f t="shared" si="22"/>
        <v>330001310005</v>
      </c>
      <c r="F766" s="9" t="str">
        <f t="shared" si="23"/>
        <v>1</v>
      </c>
      <c r="G766" s="1" t="s">
        <v>202</v>
      </c>
      <c r="H766" s="10">
        <v>500</v>
      </c>
    </row>
    <row r="767" spans="1:8" x14ac:dyDescent="0.25">
      <c r="A767" s="1">
        <v>0</v>
      </c>
      <c r="B767" s="1">
        <v>33000</v>
      </c>
      <c r="C767" s="1" t="s">
        <v>430</v>
      </c>
      <c r="D767" s="1">
        <v>1600001</v>
      </c>
      <c r="E767" s="1" t="str">
        <f t="shared" si="22"/>
        <v>330001600001</v>
      </c>
      <c r="F767" s="9" t="str">
        <f t="shared" si="23"/>
        <v>1</v>
      </c>
      <c r="G767" s="1" t="s">
        <v>207</v>
      </c>
      <c r="H767" s="10">
        <v>57270</v>
      </c>
    </row>
    <row r="768" spans="1:8" x14ac:dyDescent="0.25">
      <c r="A768" s="1">
        <v>0</v>
      </c>
      <c r="B768" s="1">
        <v>33000</v>
      </c>
      <c r="C768" s="1" t="s">
        <v>430</v>
      </c>
      <c r="D768" s="1">
        <v>1620001</v>
      </c>
      <c r="E768" s="1" t="str">
        <f t="shared" si="22"/>
        <v>330001620001</v>
      </c>
      <c r="F768" s="9" t="str">
        <f t="shared" si="23"/>
        <v>1</v>
      </c>
      <c r="G768" s="1" t="s">
        <v>208</v>
      </c>
      <c r="H768" s="10">
        <v>50</v>
      </c>
    </row>
    <row r="769" spans="1:8" x14ac:dyDescent="0.25">
      <c r="A769" s="1">
        <v>0</v>
      </c>
      <c r="B769" s="1">
        <v>33000</v>
      </c>
      <c r="C769" s="1" t="s">
        <v>430</v>
      </c>
      <c r="D769" s="1">
        <v>2020002</v>
      </c>
      <c r="E769" s="1" t="str">
        <f t="shared" si="22"/>
        <v>330002020002</v>
      </c>
      <c r="F769" s="9" t="str">
        <f t="shared" si="23"/>
        <v>2</v>
      </c>
      <c r="G769" s="1" t="s">
        <v>431</v>
      </c>
      <c r="H769" s="10">
        <v>5280</v>
      </c>
    </row>
    <row r="770" spans="1:8" x14ac:dyDescent="0.25">
      <c r="A770" s="1">
        <v>0</v>
      </c>
      <c r="B770" s="1">
        <v>33000</v>
      </c>
      <c r="C770" s="1" t="s">
        <v>430</v>
      </c>
      <c r="D770" s="1">
        <v>2030001</v>
      </c>
      <c r="E770" s="1" t="str">
        <f t="shared" si="22"/>
        <v>330002030001</v>
      </c>
      <c r="F770" s="9" t="str">
        <f t="shared" si="23"/>
        <v>2</v>
      </c>
      <c r="G770" s="1" t="s">
        <v>287</v>
      </c>
      <c r="H770" s="10">
        <v>13800</v>
      </c>
    </row>
    <row r="771" spans="1:8" x14ac:dyDescent="0.25">
      <c r="A771" s="1">
        <v>0</v>
      </c>
      <c r="B771" s="1">
        <v>33000</v>
      </c>
      <c r="C771" s="1" t="s">
        <v>430</v>
      </c>
      <c r="D771" s="1">
        <v>2060001</v>
      </c>
      <c r="E771" s="1" t="str">
        <f t="shared" ref="E771:E834" si="24">CONCATENATE(B771,D771)</f>
        <v>330002060001</v>
      </c>
      <c r="F771" s="9" t="str">
        <f t="shared" ref="F771:F834" si="25">MID(D771,1,1)</f>
        <v>2</v>
      </c>
      <c r="G771" s="1" t="s">
        <v>210</v>
      </c>
      <c r="H771" s="10">
        <v>675.18</v>
      </c>
    </row>
    <row r="772" spans="1:8" x14ac:dyDescent="0.25">
      <c r="A772" s="1">
        <v>0</v>
      </c>
      <c r="B772" s="1">
        <v>33000</v>
      </c>
      <c r="C772" s="1" t="s">
        <v>430</v>
      </c>
      <c r="D772" s="1">
        <v>2120000</v>
      </c>
      <c r="E772" s="1" t="str">
        <f t="shared" si="24"/>
        <v>330002120000</v>
      </c>
      <c r="F772" s="9" t="str">
        <f t="shared" si="25"/>
        <v>2</v>
      </c>
      <c r="G772" s="1" t="s">
        <v>211</v>
      </c>
      <c r="H772" s="10">
        <v>500</v>
      </c>
    </row>
    <row r="773" spans="1:8" x14ac:dyDescent="0.25">
      <c r="A773" s="1">
        <v>0</v>
      </c>
      <c r="B773" s="1">
        <v>33000</v>
      </c>
      <c r="C773" s="1" t="s">
        <v>430</v>
      </c>
      <c r="D773" s="1">
        <v>2130001</v>
      </c>
      <c r="E773" s="1" t="str">
        <f t="shared" si="24"/>
        <v>330002130001</v>
      </c>
      <c r="F773" s="9" t="str">
        <f t="shared" si="25"/>
        <v>2</v>
      </c>
      <c r="G773" s="1" t="s">
        <v>212</v>
      </c>
      <c r="H773" s="10">
        <v>2000</v>
      </c>
    </row>
    <row r="774" spans="1:8" x14ac:dyDescent="0.25">
      <c r="A774" s="1">
        <v>0</v>
      </c>
      <c r="B774" s="1">
        <v>33000</v>
      </c>
      <c r="C774" s="1" t="s">
        <v>430</v>
      </c>
      <c r="D774" s="1">
        <v>2160001</v>
      </c>
      <c r="E774" s="1" t="str">
        <f t="shared" si="24"/>
        <v>330002160001</v>
      </c>
      <c r="F774" s="9" t="str">
        <f t="shared" si="25"/>
        <v>2</v>
      </c>
      <c r="G774" s="1" t="s">
        <v>215</v>
      </c>
      <c r="H774" s="10">
        <v>400</v>
      </c>
    </row>
    <row r="775" spans="1:8" x14ac:dyDescent="0.25">
      <c r="A775" s="1">
        <v>0</v>
      </c>
      <c r="B775" s="1">
        <v>33000</v>
      </c>
      <c r="C775" s="1" t="s">
        <v>430</v>
      </c>
      <c r="D775" s="1">
        <v>2160002</v>
      </c>
      <c r="E775" s="1" t="str">
        <f t="shared" si="24"/>
        <v>330002160002</v>
      </c>
      <c r="F775" s="9" t="str">
        <f t="shared" si="25"/>
        <v>2</v>
      </c>
      <c r="G775" s="1" t="s">
        <v>217</v>
      </c>
      <c r="H775" s="10">
        <v>100</v>
      </c>
    </row>
    <row r="776" spans="1:8" x14ac:dyDescent="0.25">
      <c r="A776" s="1">
        <v>0</v>
      </c>
      <c r="B776" s="1">
        <v>33000</v>
      </c>
      <c r="C776" s="1" t="s">
        <v>430</v>
      </c>
      <c r="D776" s="1">
        <v>2200001</v>
      </c>
      <c r="E776" s="1" t="str">
        <f t="shared" si="24"/>
        <v>330002200001</v>
      </c>
      <c r="F776" s="9" t="str">
        <f t="shared" si="25"/>
        <v>2</v>
      </c>
      <c r="G776" s="1" t="s">
        <v>218</v>
      </c>
      <c r="H776" s="10">
        <v>750</v>
      </c>
    </row>
    <row r="777" spans="1:8" x14ac:dyDescent="0.25">
      <c r="A777" s="1">
        <v>0</v>
      </c>
      <c r="B777" s="1">
        <v>33000</v>
      </c>
      <c r="C777" s="1" t="s">
        <v>430</v>
      </c>
      <c r="D777" s="1">
        <v>2200010</v>
      </c>
      <c r="E777" s="1" t="str">
        <f t="shared" si="24"/>
        <v>330002200010</v>
      </c>
      <c r="F777" s="9" t="str">
        <f t="shared" si="25"/>
        <v>2</v>
      </c>
      <c r="G777" s="1" t="s">
        <v>219</v>
      </c>
      <c r="H777" s="10">
        <v>1582.68</v>
      </c>
    </row>
    <row r="778" spans="1:8" x14ac:dyDescent="0.25">
      <c r="A778" s="1">
        <v>0</v>
      </c>
      <c r="B778" s="1">
        <v>33000</v>
      </c>
      <c r="C778" s="1" t="s">
        <v>430</v>
      </c>
      <c r="D778" s="1">
        <v>2210001</v>
      </c>
      <c r="E778" s="1" t="str">
        <f t="shared" si="24"/>
        <v>330002210001</v>
      </c>
      <c r="F778" s="9" t="str">
        <f t="shared" si="25"/>
        <v>2</v>
      </c>
      <c r="G778" s="1" t="s">
        <v>220</v>
      </c>
      <c r="H778" s="10">
        <v>7000</v>
      </c>
    </row>
    <row r="779" spans="1:8" x14ac:dyDescent="0.25">
      <c r="A779" s="1">
        <v>0</v>
      </c>
      <c r="B779" s="1">
        <v>33000</v>
      </c>
      <c r="C779" s="1" t="s">
        <v>430</v>
      </c>
      <c r="D779" s="1">
        <v>2210101</v>
      </c>
      <c r="E779" s="1" t="str">
        <f t="shared" si="24"/>
        <v>330002210101</v>
      </c>
      <c r="F779" s="9" t="str">
        <f t="shared" si="25"/>
        <v>2</v>
      </c>
      <c r="G779" s="1" t="s">
        <v>221</v>
      </c>
      <c r="H779" s="10">
        <v>100</v>
      </c>
    </row>
    <row r="780" spans="1:8" x14ac:dyDescent="0.25">
      <c r="A780" s="1">
        <v>0</v>
      </c>
      <c r="B780" s="1">
        <v>33000</v>
      </c>
      <c r="C780" s="1" t="s">
        <v>430</v>
      </c>
      <c r="D780" s="1">
        <v>2210201</v>
      </c>
      <c r="E780" s="1" t="str">
        <f t="shared" si="24"/>
        <v>330002210201</v>
      </c>
      <c r="F780" s="9" t="str">
        <f t="shared" si="25"/>
        <v>2</v>
      </c>
      <c r="G780" s="1" t="s">
        <v>307</v>
      </c>
      <c r="H780" s="10">
        <v>2800</v>
      </c>
    </row>
    <row r="781" spans="1:8" x14ac:dyDescent="0.25">
      <c r="A781" s="1">
        <v>0</v>
      </c>
      <c r="B781" s="1">
        <v>33000</v>
      </c>
      <c r="C781" s="1" t="s">
        <v>430</v>
      </c>
      <c r="D781" s="1">
        <v>2219905</v>
      </c>
      <c r="E781" s="1" t="str">
        <f t="shared" si="24"/>
        <v>330002219905</v>
      </c>
      <c r="F781" s="9" t="str">
        <f t="shared" si="25"/>
        <v>2</v>
      </c>
      <c r="G781" s="1" t="s">
        <v>225</v>
      </c>
      <c r="H781" s="10">
        <v>100</v>
      </c>
    </row>
    <row r="782" spans="1:8" x14ac:dyDescent="0.25">
      <c r="A782" s="1">
        <v>0</v>
      </c>
      <c r="B782" s="1">
        <v>33000</v>
      </c>
      <c r="C782" s="1" t="s">
        <v>430</v>
      </c>
      <c r="D782" s="1">
        <v>2220001</v>
      </c>
      <c r="E782" s="1" t="str">
        <f t="shared" si="24"/>
        <v>330002220001</v>
      </c>
      <c r="F782" s="9" t="str">
        <f t="shared" si="25"/>
        <v>2</v>
      </c>
      <c r="G782" s="1" t="s">
        <v>226</v>
      </c>
      <c r="H782" s="10">
        <v>2750</v>
      </c>
    </row>
    <row r="783" spans="1:8" x14ac:dyDescent="0.25">
      <c r="A783" s="1">
        <v>0</v>
      </c>
      <c r="B783" s="1">
        <v>33000</v>
      </c>
      <c r="C783" s="1" t="s">
        <v>430</v>
      </c>
      <c r="D783" s="1">
        <v>2220301</v>
      </c>
      <c r="E783" s="1" t="str">
        <f t="shared" si="24"/>
        <v>330002220301</v>
      </c>
      <c r="F783" s="9" t="str">
        <f t="shared" si="25"/>
        <v>2</v>
      </c>
      <c r="G783" s="1" t="s">
        <v>385</v>
      </c>
      <c r="H783" s="10">
        <v>100</v>
      </c>
    </row>
    <row r="784" spans="1:8" x14ac:dyDescent="0.25">
      <c r="A784" s="1">
        <v>0</v>
      </c>
      <c r="B784" s="1">
        <v>33000</v>
      </c>
      <c r="C784" s="1" t="s">
        <v>430</v>
      </c>
      <c r="D784" s="1">
        <v>2230001</v>
      </c>
      <c r="E784" s="1" t="str">
        <f t="shared" si="24"/>
        <v>330002230001</v>
      </c>
      <c r="F784" s="9" t="str">
        <f t="shared" si="25"/>
        <v>2</v>
      </c>
      <c r="G784" s="1" t="s">
        <v>432</v>
      </c>
      <c r="H784" s="10">
        <v>500</v>
      </c>
    </row>
    <row r="785" spans="1:8" x14ac:dyDescent="0.25">
      <c r="A785" s="1">
        <v>0</v>
      </c>
      <c r="B785" s="1">
        <v>33000</v>
      </c>
      <c r="C785" s="1" t="s">
        <v>430</v>
      </c>
      <c r="D785" s="1">
        <v>2240001</v>
      </c>
      <c r="E785" s="1" t="str">
        <f t="shared" si="24"/>
        <v>330002240001</v>
      </c>
      <c r="F785" s="9" t="str">
        <f t="shared" si="25"/>
        <v>2</v>
      </c>
      <c r="G785" s="1" t="s">
        <v>227</v>
      </c>
      <c r="H785" s="10">
        <v>200</v>
      </c>
    </row>
    <row r="786" spans="1:8" x14ac:dyDescent="0.25">
      <c r="A786" s="1">
        <v>0</v>
      </c>
      <c r="B786" s="1">
        <v>33000</v>
      </c>
      <c r="C786" s="1" t="s">
        <v>430</v>
      </c>
      <c r="D786" s="1">
        <v>2260101</v>
      </c>
      <c r="E786" s="1" t="str">
        <f t="shared" si="24"/>
        <v>330002260101</v>
      </c>
      <c r="F786" s="9" t="str">
        <f t="shared" si="25"/>
        <v>2</v>
      </c>
      <c r="G786" s="1" t="s">
        <v>344</v>
      </c>
      <c r="H786" s="10">
        <v>1000</v>
      </c>
    </row>
    <row r="787" spans="1:8" x14ac:dyDescent="0.25">
      <c r="A787" s="1">
        <v>0</v>
      </c>
      <c r="B787" s="1">
        <v>33000</v>
      </c>
      <c r="C787" s="1" t="s">
        <v>430</v>
      </c>
      <c r="D787" s="1">
        <v>2260201</v>
      </c>
      <c r="E787" s="1" t="str">
        <f t="shared" si="24"/>
        <v>330002260201</v>
      </c>
      <c r="F787" s="9" t="str">
        <f t="shared" si="25"/>
        <v>2</v>
      </c>
      <c r="G787" s="1" t="s">
        <v>345</v>
      </c>
      <c r="H787" s="10">
        <v>16000</v>
      </c>
    </row>
    <row r="788" spans="1:8" x14ac:dyDescent="0.25">
      <c r="A788" s="1">
        <v>0</v>
      </c>
      <c r="B788" s="1">
        <v>33000</v>
      </c>
      <c r="C788" s="1" t="s">
        <v>430</v>
      </c>
      <c r="D788" s="1">
        <v>2260900</v>
      </c>
      <c r="E788" s="1" t="str">
        <f t="shared" si="24"/>
        <v>330002260900</v>
      </c>
      <c r="F788" s="9" t="str">
        <f t="shared" si="25"/>
        <v>2</v>
      </c>
      <c r="G788" s="1" t="s">
        <v>433</v>
      </c>
      <c r="H788" s="10">
        <v>8000</v>
      </c>
    </row>
    <row r="789" spans="1:8" x14ac:dyDescent="0.25">
      <c r="A789" s="1">
        <v>0</v>
      </c>
      <c r="B789" s="1">
        <v>33000</v>
      </c>
      <c r="C789" s="1" t="s">
        <v>430</v>
      </c>
      <c r="D789" s="1">
        <v>2260901</v>
      </c>
      <c r="E789" s="1" t="str">
        <f t="shared" si="24"/>
        <v>330002260901</v>
      </c>
      <c r="F789" s="9" t="str">
        <f t="shared" si="25"/>
        <v>2</v>
      </c>
      <c r="G789" s="1" t="s">
        <v>434</v>
      </c>
      <c r="H789" s="10">
        <v>14300</v>
      </c>
    </row>
    <row r="790" spans="1:8" x14ac:dyDescent="0.25">
      <c r="A790" s="1">
        <v>0</v>
      </c>
      <c r="B790" s="1">
        <v>33000</v>
      </c>
      <c r="C790" s="1" t="s">
        <v>430</v>
      </c>
      <c r="D790" s="1">
        <v>2260907</v>
      </c>
      <c r="E790" s="1" t="str">
        <f t="shared" si="24"/>
        <v>330002260907</v>
      </c>
      <c r="F790" s="9" t="str">
        <f t="shared" si="25"/>
        <v>2</v>
      </c>
      <c r="G790" s="1" t="s">
        <v>435</v>
      </c>
      <c r="H790" s="10">
        <v>2000</v>
      </c>
    </row>
    <row r="791" spans="1:8" x14ac:dyDescent="0.25">
      <c r="A791" s="1">
        <v>0</v>
      </c>
      <c r="B791" s="1">
        <v>33000</v>
      </c>
      <c r="C791" s="1" t="s">
        <v>430</v>
      </c>
      <c r="D791" s="1">
        <v>2260910</v>
      </c>
      <c r="E791" s="1" t="str">
        <f t="shared" si="24"/>
        <v>330002260910</v>
      </c>
      <c r="F791" s="9" t="str">
        <f t="shared" si="25"/>
        <v>2</v>
      </c>
      <c r="G791" s="1" t="s">
        <v>436</v>
      </c>
      <c r="H791" s="10">
        <v>3000</v>
      </c>
    </row>
    <row r="792" spans="1:8" x14ac:dyDescent="0.25">
      <c r="A792" s="1">
        <v>0</v>
      </c>
      <c r="B792" s="1">
        <v>33000</v>
      </c>
      <c r="C792" s="1" t="s">
        <v>430</v>
      </c>
      <c r="D792" s="1">
        <v>2260911</v>
      </c>
      <c r="E792" s="1" t="str">
        <f t="shared" si="24"/>
        <v>330002260911</v>
      </c>
      <c r="F792" s="9" t="str">
        <f t="shared" si="25"/>
        <v>2</v>
      </c>
      <c r="G792" s="1" t="s">
        <v>437</v>
      </c>
      <c r="H792" s="10">
        <v>21000</v>
      </c>
    </row>
    <row r="793" spans="1:8" x14ac:dyDescent="0.25">
      <c r="A793" s="1">
        <v>0</v>
      </c>
      <c r="B793" s="1">
        <v>33000</v>
      </c>
      <c r="C793" s="1" t="s">
        <v>430</v>
      </c>
      <c r="D793" s="1">
        <v>2260912</v>
      </c>
      <c r="E793" s="1" t="str">
        <f t="shared" si="24"/>
        <v>330002260912</v>
      </c>
      <c r="F793" s="9" t="str">
        <f t="shared" si="25"/>
        <v>2</v>
      </c>
      <c r="G793" s="1" t="s">
        <v>438</v>
      </c>
      <c r="H793" s="10">
        <v>3000</v>
      </c>
    </row>
    <row r="794" spans="1:8" x14ac:dyDescent="0.25">
      <c r="A794" s="1">
        <v>0</v>
      </c>
      <c r="B794" s="1">
        <v>33000</v>
      </c>
      <c r="C794" s="1" t="s">
        <v>430</v>
      </c>
      <c r="D794" s="1">
        <v>2269941</v>
      </c>
      <c r="E794" s="1" t="str">
        <f t="shared" si="24"/>
        <v>330002269941</v>
      </c>
      <c r="F794" s="9" t="str">
        <f t="shared" si="25"/>
        <v>2</v>
      </c>
      <c r="G794" s="1" t="s">
        <v>439</v>
      </c>
      <c r="H794" s="10">
        <v>11800</v>
      </c>
    </row>
    <row r="795" spans="1:8" x14ac:dyDescent="0.25">
      <c r="A795" s="1">
        <v>0</v>
      </c>
      <c r="B795" s="1">
        <v>33000</v>
      </c>
      <c r="C795" s="1" t="s">
        <v>430</v>
      </c>
      <c r="D795" s="1">
        <v>2269908</v>
      </c>
      <c r="E795" s="1" t="str">
        <f t="shared" si="24"/>
        <v>330002269908</v>
      </c>
      <c r="F795" s="9" t="str">
        <f t="shared" si="25"/>
        <v>2</v>
      </c>
      <c r="G795" s="1" t="s">
        <v>440</v>
      </c>
      <c r="H795" s="10">
        <v>1500</v>
      </c>
    </row>
    <row r="796" spans="1:8" x14ac:dyDescent="0.25">
      <c r="A796" s="1">
        <v>0</v>
      </c>
      <c r="B796" s="1">
        <v>33000</v>
      </c>
      <c r="C796" s="1" t="s">
        <v>430</v>
      </c>
      <c r="D796" s="1">
        <v>2269921</v>
      </c>
      <c r="E796" s="1" t="str">
        <f t="shared" si="24"/>
        <v>330002269921</v>
      </c>
      <c r="F796" s="9" t="str">
        <f t="shared" si="25"/>
        <v>2</v>
      </c>
      <c r="G796" s="1" t="s">
        <v>441</v>
      </c>
      <c r="H796" s="10">
        <v>1000</v>
      </c>
    </row>
    <row r="797" spans="1:8" x14ac:dyDescent="0.25">
      <c r="A797" s="1">
        <v>0</v>
      </c>
      <c r="B797" s="1">
        <v>33000</v>
      </c>
      <c r="C797" s="1" t="s">
        <v>430</v>
      </c>
      <c r="D797" s="1">
        <v>2269928</v>
      </c>
      <c r="E797" s="1" t="str">
        <f t="shared" si="24"/>
        <v>330002269928</v>
      </c>
      <c r="F797" s="9" t="str">
        <f t="shared" si="25"/>
        <v>2</v>
      </c>
      <c r="G797" s="1" t="s">
        <v>442</v>
      </c>
      <c r="H797" s="10">
        <v>500</v>
      </c>
    </row>
    <row r="798" spans="1:8" x14ac:dyDescent="0.25">
      <c r="A798" s="1">
        <v>0</v>
      </c>
      <c r="B798" s="1">
        <v>33000</v>
      </c>
      <c r="C798" s="1" t="s">
        <v>430</v>
      </c>
      <c r="D798" s="1">
        <v>2269936</v>
      </c>
      <c r="E798" s="1" t="str">
        <f t="shared" si="24"/>
        <v>330002269936</v>
      </c>
      <c r="F798" s="9" t="str">
        <f t="shared" si="25"/>
        <v>2</v>
      </c>
      <c r="G798" s="1" t="s">
        <v>443</v>
      </c>
      <c r="H798" s="10">
        <v>5000</v>
      </c>
    </row>
    <row r="799" spans="1:8" x14ac:dyDescent="0.25">
      <c r="A799" s="1">
        <v>0</v>
      </c>
      <c r="B799" s="1">
        <v>33000</v>
      </c>
      <c r="C799" s="1" t="s">
        <v>430</v>
      </c>
      <c r="D799" s="1">
        <v>2279900</v>
      </c>
      <c r="E799" s="1" t="str">
        <f t="shared" si="24"/>
        <v>330002279900</v>
      </c>
      <c r="F799" s="9" t="str">
        <f t="shared" si="25"/>
        <v>2</v>
      </c>
      <c r="G799" s="1" t="s">
        <v>444</v>
      </c>
      <c r="H799" s="10">
        <v>4000</v>
      </c>
    </row>
    <row r="800" spans="1:8" x14ac:dyDescent="0.25">
      <c r="A800" s="1">
        <v>0</v>
      </c>
      <c r="B800" s="1">
        <v>33000</v>
      </c>
      <c r="C800" s="1" t="s">
        <v>430</v>
      </c>
      <c r="D800" s="1">
        <v>2279928</v>
      </c>
      <c r="E800" s="1" t="str">
        <f t="shared" si="24"/>
        <v>330002279928</v>
      </c>
      <c r="F800" s="9" t="str">
        <f t="shared" si="25"/>
        <v>2</v>
      </c>
      <c r="G800" s="1" t="s">
        <v>445</v>
      </c>
      <c r="H800" s="10">
        <v>9000</v>
      </c>
    </row>
    <row r="801" spans="1:8" x14ac:dyDescent="0.25">
      <c r="A801" s="1">
        <v>0</v>
      </c>
      <c r="B801" s="1">
        <v>33000</v>
      </c>
      <c r="C801" s="1" t="s">
        <v>430</v>
      </c>
      <c r="D801" s="1">
        <v>2279929</v>
      </c>
      <c r="E801" s="1" t="str">
        <f t="shared" si="24"/>
        <v>330002279929</v>
      </c>
      <c r="F801" s="9" t="str">
        <f t="shared" si="25"/>
        <v>2</v>
      </c>
      <c r="G801" s="1" t="s">
        <v>446</v>
      </c>
      <c r="H801" s="10">
        <v>3000</v>
      </c>
    </row>
    <row r="802" spans="1:8" x14ac:dyDescent="0.25">
      <c r="A802" s="1">
        <v>0</v>
      </c>
      <c r="B802" s="1">
        <v>33000</v>
      </c>
      <c r="C802" s="1" t="s">
        <v>430</v>
      </c>
      <c r="D802" s="1">
        <v>2279940</v>
      </c>
      <c r="E802" s="1" t="str">
        <f t="shared" si="24"/>
        <v>330002279940</v>
      </c>
      <c r="F802" s="9" t="str">
        <f t="shared" si="25"/>
        <v>2</v>
      </c>
      <c r="G802" s="1" t="s">
        <v>230</v>
      </c>
      <c r="H802" s="10">
        <v>450</v>
      </c>
    </row>
    <row r="803" spans="1:8" x14ac:dyDescent="0.25">
      <c r="A803" s="1">
        <v>0</v>
      </c>
      <c r="B803" s="1">
        <v>33000</v>
      </c>
      <c r="C803" s="1" t="s">
        <v>430</v>
      </c>
      <c r="D803" s="1">
        <v>2279948</v>
      </c>
      <c r="E803" s="1" t="str">
        <f t="shared" si="24"/>
        <v>330002279948</v>
      </c>
      <c r="F803" s="9" t="str">
        <f t="shared" si="25"/>
        <v>2</v>
      </c>
      <c r="G803" s="1" t="s">
        <v>447</v>
      </c>
      <c r="H803" s="10">
        <v>4500</v>
      </c>
    </row>
    <row r="804" spans="1:8" x14ac:dyDescent="0.25">
      <c r="A804" s="1">
        <v>0</v>
      </c>
      <c r="B804" s="1">
        <v>33000</v>
      </c>
      <c r="C804" s="1" t="s">
        <v>430</v>
      </c>
      <c r="D804" s="1">
        <v>2302000</v>
      </c>
      <c r="E804" s="1" t="str">
        <f t="shared" si="24"/>
        <v>330002302000</v>
      </c>
      <c r="F804" s="9" t="str">
        <f t="shared" si="25"/>
        <v>2</v>
      </c>
      <c r="G804" s="1" t="s">
        <v>232</v>
      </c>
      <c r="H804" s="10">
        <v>300</v>
      </c>
    </row>
    <row r="805" spans="1:8" x14ac:dyDescent="0.25">
      <c r="A805" s="1">
        <v>0</v>
      </c>
      <c r="B805" s="1">
        <v>33000</v>
      </c>
      <c r="C805" s="1" t="s">
        <v>430</v>
      </c>
      <c r="D805" s="1">
        <v>2312000</v>
      </c>
      <c r="E805" s="1" t="str">
        <f t="shared" si="24"/>
        <v>330002312000</v>
      </c>
      <c r="F805" s="9" t="str">
        <f t="shared" si="25"/>
        <v>2</v>
      </c>
      <c r="G805" s="1" t="s">
        <v>233</v>
      </c>
      <c r="H805" s="10">
        <v>1000</v>
      </c>
    </row>
    <row r="806" spans="1:8" x14ac:dyDescent="0.25">
      <c r="A806" s="1">
        <v>0</v>
      </c>
      <c r="B806" s="21">
        <v>33000</v>
      </c>
      <c r="C806" s="1" t="s">
        <v>430</v>
      </c>
      <c r="D806" s="21">
        <v>2400001</v>
      </c>
      <c r="E806" s="1" t="str">
        <f t="shared" si="24"/>
        <v>330002400001</v>
      </c>
      <c r="F806" s="9" t="str">
        <f t="shared" si="25"/>
        <v>2</v>
      </c>
      <c r="G806" s="22" t="s">
        <v>448</v>
      </c>
      <c r="H806" s="10">
        <v>5000</v>
      </c>
    </row>
    <row r="807" spans="1:8" x14ac:dyDescent="0.25">
      <c r="A807" s="1">
        <v>0</v>
      </c>
      <c r="B807" s="1">
        <v>33000</v>
      </c>
      <c r="C807" s="1" t="s">
        <v>430</v>
      </c>
      <c r="D807" s="1">
        <v>6220009</v>
      </c>
      <c r="E807" s="1" t="str">
        <f t="shared" si="24"/>
        <v>330006220009</v>
      </c>
      <c r="F807" s="9" t="str">
        <f t="shared" si="25"/>
        <v>6</v>
      </c>
      <c r="G807" s="1" t="s">
        <v>449</v>
      </c>
      <c r="H807" s="10">
        <v>10000</v>
      </c>
    </row>
    <row r="808" spans="1:8" x14ac:dyDescent="0.25">
      <c r="A808" s="1">
        <v>0</v>
      </c>
      <c r="B808" s="1">
        <v>33000</v>
      </c>
      <c r="C808" s="1" t="s">
        <v>430</v>
      </c>
      <c r="D808" s="1">
        <v>6360000</v>
      </c>
      <c r="E808" s="1" t="str">
        <f t="shared" si="24"/>
        <v>330006360000</v>
      </c>
      <c r="F808" s="9" t="str">
        <f t="shared" si="25"/>
        <v>6</v>
      </c>
      <c r="G808" s="1" t="s">
        <v>237</v>
      </c>
      <c r="H808" s="10">
        <v>100</v>
      </c>
    </row>
    <row r="809" spans="1:8" x14ac:dyDescent="0.25">
      <c r="A809" s="1">
        <v>0</v>
      </c>
      <c r="B809" s="1">
        <v>33210</v>
      </c>
      <c r="C809" s="1" t="s">
        <v>450</v>
      </c>
      <c r="D809" s="1">
        <v>1300001</v>
      </c>
      <c r="E809" s="1" t="str">
        <f t="shared" si="24"/>
        <v>332101300001</v>
      </c>
      <c r="F809" s="9" t="str">
        <f t="shared" si="25"/>
        <v>1</v>
      </c>
      <c r="G809" s="1" t="s">
        <v>193</v>
      </c>
      <c r="H809" s="10">
        <v>58565</v>
      </c>
    </row>
    <row r="810" spans="1:8" x14ac:dyDescent="0.25">
      <c r="A810" s="1">
        <v>0</v>
      </c>
      <c r="B810" s="1">
        <v>33210</v>
      </c>
      <c r="C810" s="1" t="s">
        <v>450</v>
      </c>
      <c r="D810" s="1">
        <v>1300002</v>
      </c>
      <c r="E810" s="1" t="str">
        <f t="shared" si="24"/>
        <v>332101300002</v>
      </c>
      <c r="F810" s="9" t="str">
        <f t="shared" si="25"/>
        <v>1</v>
      </c>
      <c r="G810" s="1" t="s">
        <v>194</v>
      </c>
      <c r="H810" s="10">
        <v>19368</v>
      </c>
    </row>
    <row r="811" spans="1:8" x14ac:dyDescent="0.25">
      <c r="A811" s="1">
        <v>0</v>
      </c>
      <c r="B811" s="1">
        <v>33210</v>
      </c>
      <c r="C811" s="1" t="s">
        <v>450</v>
      </c>
      <c r="D811" s="1">
        <v>1300201</v>
      </c>
      <c r="E811" s="1" t="str">
        <f t="shared" si="24"/>
        <v>332101300201</v>
      </c>
      <c r="F811" s="9" t="str">
        <f t="shared" si="25"/>
        <v>1</v>
      </c>
      <c r="G811" s="1" t="s">
        <v>196</v>
      </c>
      <c r="H811" s="10">
        <v>32667</v>
      </c>
    </row>
    <row r="812" spans="1:8" x14ac:dyDescent="0.25">
      <c r="A812" s="1">
        <v>0</v>
      </c>
      <c r="B812" s="1">
        <v>33210</v>
      </c>
      <c r="C812" s="1" t="s">
        <v>450</v>
      </c>
      <c r="D812" s="1">
        <v>1300202</v>
      </c>
      <c r="E812" s="1" t="str">
        <f t="shared" si="24"/>
        <v>332101300202</v>
      </c>
      <c r="F812" s="9" t="str">
        <f t="shared" si="25"/>
        <v>1</v>
      </c>
      <c r="G812" s="1" t="s">
        <v>197</v>
      </c>
      <c r="H812" s="10">
        <v>32485</v>
      </c>
    </row>
    <row r="813" spans="1:8" x14ac:dyDescent="0.25">
      <c r="A813" s="1">
        <v>0</v>
      </c>
      <c r="B813" s="1">
        <v>33210</v>
      </c>
      <c r="C813" s="1" t="s">
        <v>450</v>
      </c>
      <c r="D813" s="1">
        <v>1310001</v>
      </c>
      <c r="E813" s="1" t="str">
        <f t="shared" si="24"/>
        <v>332101310001</v>
      </c>
      <c r="F813" s="9" t="str">
        <f t="shared" si="25"/>
        <v>1</v>
      </c>
      <c r="G813" s="1" t="s">
        <v>198</v>
      </c>
      <c r="H813" s="10">
        <v>14412</v>
      </c>
    </row>
    <row r="814" spans="1:8" x14ac:dyDescent="0.25">
      <c r="A814" s="1">
        <v>0</v>
      </c>
      <c r="B814" s="1">
        <v>33210</v>
      </c>
      <c r="C814" s="1" t="s">
        <v>450</v>
      </c>
      <c r="D814" s="1">
        <v>1310002</v>
      </c>
      <c r="E814" s="1" t="str">
        <f t="shared" si="24"/>
        <v>332101310002</v>
      </c>
      <c r="F814" s="9" t="str">
        <f t="shared" si="25"/>
        <v>1</v>
      </c>
      <c r="G814" s="1" t="s">
        <v>199</v>
      </c>
      <c r="H814" s="10">
        <v>523.24</v>
      </c>
    </row>
    <row r="815" spans="1:8" x14ac:dyDescent="0.25">
      <c r="A815" s="1">
        <v>0</v>
      </c>
      <c r="B815" s="1">
        <v>33210</v>
      </c>
      <c r="C815" s="1" t="s">
        <v>450</v>
      </c>
      <c r="D815" s="1">
        <v>1310003</v>
      </c>
      <c r="E815" s="1" t="str">
        <f t="shared" si="24"/>
        <v>332101310003</v>
      </c>
      <c r="F815" s="9" t="str">
        <f t="shared" si="25"/>
        <v>1</v>
      </c>
      <c r="G815" s="1" t="s">
        <v>200</v>
      </c>
      <c r="H815" s="10">
        <v>6875.5</v>
      </c>
    </row>
    <row r="816" spans="1:8" x14ac:dyDescent="0.25">
      <c r="A816" s="1">
        <v>0</v>
      </c>
      <c r="B816" s="1">
        <v>33210</v>
      </c>
      <c r="C816" s="1" t="s">
        <v>450</v>
      </c>
      <c r="D816" s="1">
        <v>1310004</v>
      </c>
      <c r="E816" s="1" t="str">
        <f t="shared" si="24"/>
        <v>332101310004</v>
      </c>
      <c r="F816" s="9" t="str">
        <f t="shared" si="25"/>
        <v>1</v>
      </c>
      <c r="G816" s="1" t="s">
        <v>201</v>
      </c>
      <c r="H816" s="10">
        <v>7270.5</v>
      </c>
    </row>
    <row r="817" spans="1:8" x14ac:dyDescent="0.25">
      <c r="A817" s="1">
        <v>0</v>
      </c>
      <c r="B817" s="1">
        <v>33210</v>
      </c>
      <c r="C817" s="1" t="s">
        <v>450</v>
      </c>
      <c r="D817" s="1">
        <v>1310005</v>
      </c>
      <c r="E817" s="1" t="str">
        <f t="shared" si="24"/>
        <v>332101310005</v>
      </c>
      <c r="F817" s="9" t="str">
        <f t="shared" si="25"/>
        <v>1</v>
      </c>
      <c r="G817" s="1" t="s">
        <v>202</v>
      </c>
      <c r="H817" s="10">
        <v>10</v>
      </c>
    </row>
    <row r="818" spans="1:8" x14ac:dyDescent="0.25">
      <c r="A818" s="1">
        <v>0</v>
      </c>
      <c r="B818" s="1">
        <v>33210</v>
      </c>
      <c r="C818" s="1" t="s">
        <v>450</v>
      </c>
      <c r="D818" s="1">
        <v>1600001</v>
      </c>
      <c r="E818" s="1" t="str">
        <f t="shared" si="24"/>
        <v>332101600001</v>
      </c>
      <c r="F818" s="9" t="str">
        <f t="shared" si="25"/>
        <v>1</v>
      </c>
      <c r="G818" s="1" t="s">
        <v>207</v>
      </c>
      <c r="H818" s="10">
        <v>54325</v>
      </c>
    </row>
    <row r="819" spans="1:8" x14ac:dyDescent="0.25">
      <c r="A819" s="1">
        <v>0</v>
      </c>
      <c r="B819" s="1">
        <v>33210</v>
      </c>
      <c r="C819" s="1" t="s">
        <v>450</v>
      </c>
      <c r="D819" s="1">
        <v>2030001</v>
      </c>
      <c r="E819" s="1" t="str">
        <f t="shared" si="24"/>
        <v>332102030001</v>
      </c>
      <c r="F819" s="9" t="str">
        <f t="shared" si="25"/>
        <v>2</v>
      </c>
      <c r="G819" s="1" t="s">
        <v>287</v>
      </c>
      <c r="H819" s="10">
        <v>500</v>
      </c>
    </row>
    <row r="820" spans="1:8" x14ac:dyDescent="0.25">
      <c r="A820" s="1">
        <v>0</v>
      </c>
      <c r="B820" s="1">
        <v>33210</v>
      </c>
      <c r="C820" s="1" t="s">
        <v>450</v>
      </c>
      <c r="D820" s="1">
        <v>2060001</v>
      </c>
      <c r="E820" s="1" t="str">
        <f t="shared" si="24"/>
        <v>332102060001</v>
      </c>
      <c r="F820" s="9" t="str">
        <f t="shared" si="25"/>
        <v>2</v>
      </c>
      <c r="G820" s="1" t="s">
        <v>210</v>
      </c>
      <c r="H820" s="10">
        <v>667.92</v>
      </c>
    </row>
    <row r="821" spans="1:8" x14ac:dyDescent="0.25">
      <c r="A821" s="1">
        <v>0</v>
      </c>
      <c r="B821" s="1">
        <v>33210</v>
      </c>
      <c r="C821" s="1" t="s">
        <v>450</v>
      </c>
      <c r="D821" s="1">
        <v>2090002</v>
      </c>
      <c r="E821" s="1" t="str">
        <f t="shared" si="24"/>
        <v>332102090002</v>
      </c>
      <c r="F821" s="9" t="str">
        <f t="shared" si="25"/>
        <v>2</v>
      </c>
      <c r="G821" s="1" t="s">
        <v>451</v>
      </c>
      <c r="H821" s="10">
        <v>600</v>
      </c>
    </row>
    <row r="822" spans="1:8" x14ac:dyDescent="0.25">
      <c r="A822" s="1">
        <v>0</v>
      </c>
      <c r="B822" s="1">
        <v>33210</v>
      </c>
      <c r="C822" s="1" t="s">
        <v>450</v>
      </c>
      <c r="D822" s="1">
        <v>2120000</v>
      </c>
      <c r="E822" s="1" t="str">
        <f t="shared" si="24"/>
        <v>332102120000</v>
      </c>
      <c r="F822" s="9" t="str">
        <f t="shared" si="25"/>
        <v>2</v>
      </c>
      <c r="G822" s="1" t="s">
        <v>211</v>
      </c>
      <c r="H822" s="10">
        <v>2000</v>
      </c>
    </row>
    <row r="823" spans="1:8" x14ac:dyDescent="0.25">
      <c r="A823" s="1">
        <v>0</v>
      </c>
      <c r="B823" s="1">
        <v>33210</v>
      </c>
      <c r="C823" s="1" t="s">
        <v>450</v>
      </c>
      <c r="D823" s="1">
        <v>2130001</v>
      </c>
      <c r="E823" s="1" t="str">
        <f t="shared" si="24"/>
        <v>332102130001</v>
      </c>
      <c r="F823" s="9" t="str">
        <f t="shared" si="25"/>
        <v>2</v>
      </c>
      <c r="G823" s="1" t="s">
        <v>212</v>
      </c>
      <c r="H823" s="10">
        <v>2500</v>
      </c>
    </row>
    <row r="824" spans="1:8" x14ac:dyDescent="0.25">
      <c r="A824" s="1">
        <v>0</v>
      </c>
      <c r="B824" s="1">
        <v>33210</v>
      </c>
      <c r="C824" s="1" t="s">
        <v>450</v>
      </c>
      <c r="D824" s="1">
        <v>2150001</v>
      </c>
      <c r="E824" s="1" t="str">
        <f t="shared" si="24"/>
        <v>332102150001</v>
      </c>
      <c r="F824" s="9" t="str">
        <f t="shared" si="25"/>
        <v>2</v>
      </c>
      <c r="G824" s="1" t="s">
        <v>214</v>
      </c>
      <c r="H824" s="10">
        <v>100</v>
      </c>
    </row>
    <row r="825" spans="1:8" x14ac:dyDescent="0.25">
      <c r="A825" s="1">
        <v>0</v>
      </c>
      <c r="B825" s="1">
        <v>33210</v>
      </c>
      <c r="C825" s="1" t="s">
        <v>450</v>
      </c>
      <c r="D825" s="1">
        <v>2160001</v>
      </c>
      <c r="E825" s="1" t="str">
        <f t="shared" si="24"/>
        <v>332102160001</v>
      </c>
      <c r="F825" s="9" t="str">
        <f t="shared" si="25"/>
        <v>2</v>
      </c>
      <c r="G825" s="1" t="s">
        <v>215</v>
      </c>
      <c r="H825" s="10">
        <v>250</v>
      </c>
    </row>
    <row r="826" spans="1:8" x14ac:dyDescent="0.25">
      <c r="A826" s="1">
        <v>0</v>
      </c>
      <c r="B826" s="1">
        <v>33210</v>
      </c>
      <c r="C826" s="1" t="s">
        <v>450</v>
      </c>
      <c r="D826" s="1">
        <v>2160002</v>
      </c>
      <c r="E826" s="1" t="str">
        <f t="shared" si="24"/>
        <v>332102160002</v>
      </c>
      <c r="F826" s="9" t="str">
        <f t="shared" si="25"/>
        <v>2</v>
      </c>
      <c r="G826" s="1" t="s">
        <v>217</v>
      </c>
      <c r="H826" s="10">
        <v>100</v>
      </c>
    </row>
    <row r="827" spans="1:8" x14ac:dyDescent="0.25">
      <c r="A827" s="1">
        <v>0</v>
      </c>
      <c r="B827" s="1">
        <v>33210</v>
      </c>
      <c r="C827" s="1" t="s">
        <v>450</v>
      </c>
      <c r="D827" s="1">
        <v>2200001</v>
      </c>
      <c r="E827" s="1" t="str">
        <f t="shared" si="24"/>
        <v>332102200001</v>
      </c>
      <c r="F827" s="9" t="str">
        <f t="shared" si="25"/>
        <v>2</v>
      </c>
      <c r="G827" s="1" t="s">
        <v>218</v>
      </c>
      <c r="H827" s="10">
        <v>2000</v>
      </c>
    </row>
    <row r="828" spans="1:8" x14ac:dyDescent="0.25">
      <c r="A828" s="1">
        <v>0</v>
      </c>
      <c r="B828" s="1">
        <v>33210</v>
      </c>
      <c r="C828" s="1" t="s">
        <v>450</v>
      </c>
      <c r="D828" s="1">
        <v>2200010</v>
      </c>
      <c r="E828" s="1" t="str">
        <f t="shared" si="24"/>
        <v>332102200010</v>
      </c>
      <c r="F828" s="9" t="str">
        <f t="shared" si="25"/>
        <v>2</v>
      </c>
      <c r="G828" s="1" t="s">
        <v>219</v>
      </c>
      <c r="H828" s="10">
        <v>1084.1600000000001</v>
      </c>
    </row>
    <row r="829" spans="1:8" x14ac:dyDescent="0.25">
      <c r="A829" s="1">
        <v>0</v>
      </c>
      <c r="B829" s="1">
        <v>33210</v>
      </c>
      <c r="C829" s="1" t="s">
        <v>450</v>
      </c>
      <c r="D829" s="1">
        <v>2200101</v>
      </c>
      <c r="E829" s="1" t="str">
        <f t="shared" si="24"/>
        <v>332102200101</v>
      </c>
      <c r="F829" s="9" t="str">
        <f t="shared" si="25"/>
        <v>2</v>
      </c>
      <c r="G829" s="1" t="s">
        <v>452</v>
      </c>
      <c r="H829" s="10">
        <v>3800</v>
      </c>
    </row>
    <row r="830" spans="1:8" x14ac:dyDescent="0.25">
      <c r="A830" s="1">
        <v>0</v>
      </c>
      <c r="B830" s="1">
        <v>33210</v>
      </c>
      <c r="C830" s="1" t="s">
        <v>450</v>
      </c>
      <c r="D830" s="1">
        <v>2210001</v>
      </c>
      <c r="E830" s="1" t="str">
        <f t="shared" si="24"/>
        <v>332102210001</v>
      </c>
      <c r="F830" s="9" t="str">
        <f t="shared" si="25"/>
        <v>2</v>
      </c>
      <c r="G830" s="1" t="s">
        <v>220</v>
      </c>
      <c r="H830" s="10">
        <v>12000</v>
      </c>
    </row>
    <row r="831" spans="1:8" x14ac:dyDescent="0.25">
      <c r="A831" s="1">
        <v>0</v>
      </c>
      <c r="B831" s="1">
        <v>33210</v>
      </c>
      <c r="C831" s="1" t="s">
        <v>450</v>
      </c>
      <c r="D831" s="1">
        <v>2210101</v>
      </c>
      <c r="E831" s="1" t="str">
        <f t="shared" si="24"/>
        <v>332102210101</v>
      </c>
      <c r="F831" s="9" t="str">
        <f t="shared" si="25"/>
        <v>2</v>
      </c>
      <c r="G831" s="1" t="s">
        <v>221</v>
      </c>
      <c r="H831" s="10">
        <v>300</v>
      </c>
    </row>
    <row r="832" spans="1:8" x14ac:dyDescent="0.25">
      <c r="A832" s="1">
        <v>0</v>
      </c>
      <c r="B832" s="1">
        <v>33210</v>
      </c>
      <c r="C832" s="1" t="s">
        <v>450</v>
      </c>
      <c r="D832" s="1">
        <v>2210301</v>
      </c>
      <c r="E832" s="1" t="str">
        <f t="shared" si="24"/>
        <v>332102210301</v>
      </c>
      <c r="F832" s="9" t="str">
        <f t="shared" si="25"/>
        <v>2</v>
      </c>
      <c r="G832" s="1" t="s">
        <v>222</v>
      </c>
      <c r="H832" s="10">
        <v>5000</v>
      </c>
    </row>
    <row r="833" spans="1:8" x14ac:dyDescent="0.25">
      <c r="A833" s="1">
        <v>0</v>
      </c>
      <c r="B833" s="1">
        <v>33210</v>
      </c>
      <c r="C833" s="1" t="s">
        <v>450</v>
      </c>
      <c r="D833" s="1">
        <v>2219905</v>
      </c>
      <c r="E833" s="1" t="str">
        <f t="shared" si="24"/>
        <v>332102219905</v>
      </c>
      <c r="F833" s="9" t="str">
        <f t="shared" si="25"/>
        <v>2</v>
      </c>
      <c r="G833" s="1" t="s">
        <v>225</v>
      </c>
      <c r="H833" s="10">
        <v>1000</v>
      </c>
    </row>
    <row r="834" spans="1:8" x14ac:dyDescent="0.25">
      <c r="A834" s="1">
        <v>0</v>
      </c>
      <c r="B834" s="1">
        <v>33210</v>
      </c>
      <c r="C834" s="1" t="s">
        <v>450</v>
      </c>
      <c r="D834" s="1">
        <v>2220001</v>
      </c>
      <c r="E834" s="1" t="str">
        <f t="shared" si="24"/>
        <v>332102220001</v>
      </c>
      <c r="F834" s="9" t="str">
        <f t="shared" si="25"/>
        <v>2</v>
      </c>
      <c r="G834" s="1" t="s">
        <v>226</v>
      </c>
      <c r="H834" s="10">
        <v>1900</v>
      </c>
    </row>
    <row r="835" spans="1:8" x14ac:dyDescent="0.25">
      <c r="A835" s="1">
        <v>0</v>
      </c>
      <c r="B835" s="1">
        <v>33210</v>
      </c>
      <c r="C835" s="1" t="s">
        <v>450</v>
      </c>
      <c r="D835" s="1">
        <v>2260101</v>
      </c>
      <c r="E835" s="1" t="str">
        <f t="shared" ref="E835:E898" si="26">CONCATENATE(B835,D835)</f>
        <v>332102260101</v>
      </c>
      <c r="F835" s="9" t="str">
        <f t="shared" ref="F835:F898" si="27">MID(D835,1,1)</f>
        <v>2</v>
      </c>
      <c r="G835" s="1" t="s">
        <v>344</v>
      </c>
      <c r="H835" s="10">
        <v>500</v>
      </c>
    </row>
    <row r="836" spans="1:8" x14ac:dyDescent="0.25">
      <c r="A836" s="1">
        <v>0</v>
      </c>
      <c r="B836" s="1">
        <v>33210</v>
      </c>
      <c r="C836" s="1" t="s">
        <v>450</v>
      </c>
      <c r="D836" s="1">
        <v>2260201</v>
      </c>
      <c r="E836" s="1" t="str">
        <f t="shared" si="26"/>
        <v>332102260201</v>
      </c>
      <c r="F836" s="9" t="str">
        <f t="shared" si="27"/>
        <v>2</v>
      </c>
      <c r="G836" s="1" t="s">
        <v>345</v>
      </c>
      <c r="H836" s="10">
        <v>1000</v>
      </c>
    </row>
    <row r="837" spans="1:8" x14ac:dyDescent="0.25">
      <c r="A837" s="1">
        <v>0</v>
      </c>
      <c r="B837" s="1">
        <v>33210</v>
      </c>
      <c r="C837" s="1" t="s">
        <v>450</v>
      </c>
      <c r="D837" s="1">
        <v>2260901</v>
      </c>
      <c r="E837" s="1" t="str">
        <f t="shared" si="26"/>
        <v>332102260901</v>
      </c>
      <c r="F837" s="9" t="str">
        <f t="shared" si="27"/>
        <v>2</v>
      </c>
      <c r="G837" s="1" t="s">
        <v>434</v>
      </c>
      <c r="H837" s="10">
        <v>2000</v>
      </c>
    </row>
    <row r="838" spans="1:8" x14ac:dyDescent="0.25">
      <c r="A838" s="1">
        <v>0</v>
      </c>
      <c r="B838" s="1">
        <v>33210</v>
      </c>
      <c r="C838" s="1" t="s">
        <v>450</v>
      </c>
      <c r="D838" s="1">
        <v>2302000</v>
      </c>
      <c r="E838" s="1" t="str">
        <f t="shared" si="26"/>
        <v>332102302000</v>
      </c>
      <c r="F838" s="9" t="str">
        <f t="shared" si="27"/>
        <v>2</v>
      </c>
      <c r="G838" s="1" t="s">
        <v>232</v>
      </c>
      <c r="H838" s="10">
        <v>100</v>
      </c>
    </row>
    <row r="839" spans="1:8" x14ac:dyDescent="0.25">
      <c r="A839" s="1">
        <v>0</v>
      </c>
      <c r="B839" s="1">
        <v>33210</v>
      </c>
      <c r="C839" s="1" t="s">
        <v>450</v>
      </c>
      <c r="D839" s="1">
        <v>2312000</v>
      </c>
      <c r="E839" s="1" t="str">
        <f t="shared" si="26"/>
        <v>332102312000</v>
      </c>
      <c r="F839" s="9" t="str">
        <f t="shared" si="27"/>
        <v>2</v>
      </c>
      <c r="G839" s="1" t="s">
        <v>233</v>
      </c>
      <c r="H839" s="10">
        <v>100</v>
      </c>
    </row>
    <row r="840" spans="1:8" x14ac:dyDescent="0.25">
      <c r="A840" s="1">
        <v>0</v>
      </c>
      <c r="B840" s="1">
        <v>33210</v>
      </c>
      <c r="C840" s="1" t="s">
        <v>450</v>
      </c>
      <c r="D840" s="1">
        <v>6250000</v>
      </c>
      <c r="E840" s="1" t="str">
        <f t="shared" si="26"/>
        <v>332106250000</v>
      </c>
      <c r="F840" s="9" t="str">
        <f t="shared" si="27"/>
        <v>6</v>
      </c>
      <c r="G840" s="1" t="s">
        <v>270</v>
      </c>
      <c r="H840" s="10">
        <v>2500</v>
      </c>
    </row>
    <row r="841" spans="1:8" x14ac:dyDescent="0.25">
      <c r="A841" s="1">
        <v>0</v>
      </c>
      <c r="B841" s="1">
        <v>33210</v>
      </c>
      <c r="C841" s="1" t="s">
        <v>450</v>
      </c>
      <c r="D841" s="1">
        <v>6330005</v>
      </c>
      <c r="E841" s="1" t="str">
        <f t="shared" si="26"/>
        <v>332106330005</v>
      </c>
      <c r="F841" s="9" t="str">
        <f t="shared" si="27"/>
        <v>6</v>
      </c>
      <c r="G841" s="1" t="s">
        <v>453</v>
      </c>
      <c r="H841" s="10">
        <v>11000</v>
      </c>
    </row>
    <row r="842" spans="1:8" x14ac:dyDescent="0.25">
      <c r="A842" s="1">
        <v>0</v>
      </c>
      <c r="B842" s="1">
        <v>33210</v>
      </c>
      <c r="C842" s="1" t="s">
        <v>450</v>
      </c>
      <c r="D842" s="1">
        <v>6360000</v>
      </c>
      <c r="E842" s="1" t="str">
        <f t="shared" si="26"/>
        <v>332106360000</v>
      </c>
      <c r="F842" s="9" t="str">
        <f t="shared" si="27"/>
        <v>6</v>
      </c>
      <c r="G842" s="1" t="s">
        <v>237</v>
      </c>
      <c r="H842" s="10">
        <v>100</v>
      </c>
    </row>
    <row r="843" spans="1:8" x14ac:dyDescent="0.25">
      <c r="A843" s="1">
        <v>0</v>
      </c>
      <c r="B843" s="1">
        <v>33220</v>
      </c>
      <c r="C843" s="1" t="s">
        <v>454</v>
      </c>
      <c r="D843" s="1">
        <v>1300001</v>
      </c>
      <c r="E843" s="1" t="str">
        <f t="shared" si="26"/>
        <v>332201300001</v>
      </c>
      <c r="F843" s="9" t="str">
        <f t="shared" si="27"/>
        <v>1</v>
      </c>
      <c r="G843" s="1" t="s">
        <v>193</v>
      </c>
      <c r="H843" s="10">
        <v>14412</v>
      </c>
    </row>
    <row r="844" spans="1:8" x14ac:dyDescent="0.25">
      <c r="A844" s="1">
        <v>0</v>
      </c>
      <c r="B844" s="1">
        <v>33220</v>
      </c>
      <c r="C844" s="1" t="s">
        <v>454</v>
      </c>
      <c r="D844" s="1">
        <v>1300002</v>
      </c>
      <c r="E844" s="1" t="str">
        <f t="shared" si="26"/>
        <v>332201300002</v>
      </c>
      <c r="F844" s="9" t="str">
        <f t="shared" si="27"/>
        <v>1</v>
      </c>
      <c r="G844" s="1" t="s">
        <v>194</v>
      </c>
      <c r="H844" s="10">
        <v>3701.9</v>
      </c>
    </row>
    <row r="845" spans="1:8" x14ac:dyDescent="0.25">
      <c r="A845" s="1">
        <v>0</v>
      </c>
      <c r="B845" s="1">
        <v>33220</v>
      </c>
      <c r="C845" s="1" t="s">
        <v>454</v>
      </c>
      <c r="D845" s="1">
        <v>1300201</v>
      </c>
      <c r="E845" s="1" t="str">
        <f t="shared" si="26"/>
        <v>332201300201</v>
      </c>
      <c r="F845" s="9" t="str">
        <f t="shared" si="27"/>
        <v>1</v>
      </c>
      <c r="G845" s="1" t="s">
        <v>196</v>
      </c>
      <c r="H845" s="10">
        <v>6875.5</v>
      </c>
    </row>
    <row r="846" spans="1:8" x14ac:dyDescent="0.25">
      <c r="A846" s="1">
        <v>0</v>
      </c>
      <c r="B846" s="1">
        <v>33220</v>
      </c>
      <c r="C846" s="1" t="s">
        <v>454</v>
      </c>
      <c r="D846" s="1">
        <v>1300202</v>
      </c>
      <c r="E846" s="1" t="str">
        <f t="shared" si="26"/>
        <v>332201300202</v>
      </c>
      <c r="F846" s="9" t="str">
        <f t="shared" si="27"/>
        <v>1</v>
      </c>
      <c r="G846" s="1" t="s">
        <v>197</v>
      </c>
      <c r="H846" s="10">
        <v>6342.3</v>
      </c>
    </row>
    <row r="847" spans="1:8" x14ac:dyDescent="0.25">
      <c r="A847" s="1">
        <v>0</v>
      </c>
      <c r="B847" s="1">
        <v>33220</v>
      </c>
      <c r="C847" s="1" t="s">
        <v>454</v>
      </c>
      <c r="D847" s="1">
        <v>1310005</v>
      </c>
      <c r="E847" s="1" t="str">
        <f t="shared" si="26"/>
        <v>332201310005</v>
      </c>
      <c r="F847" s="9" t="str">
        <f t="shared" si="27"/>
        <v>1</v>
      </c>
      <c r="G847" s="1" t="s">
        <v>202</v>
      </c>
      <c r="H847" s="10">
        <v>10</v>
      </c>
    </row>
    <row r="848" spans="1:8" x14ac:dyDescent="0.25">
      <c r="A848" s="1">
        <v>0</v>
      </c>
      <c r="B848" s="1">
        <v>33220</v>
      </c>
      <c r="C848" s="1" t="s">
        <v>454</v>
      </c>
      <c r="D848" s="1">
        <v>1600001</v>
      </c>
      <c r="E848" s="1" t="str">
        <f t="shared" si="26"/>
        <v>332201600001</v>
      </c>
      <c r="F848" s="9" t="str">
        <f t="shared" si="27"/>
        <v>1</v>
      </c>
      <c r="G848" s="1" t="s">
        <v>207</v>
      </c>
      <c r="H848" s="10">
        <v>9887.7000000000007</v>
      </c>
    </row>
    <row r="849" spans="1:8" x14ac:dyDescent="0.25">
      <c r="A849" s="1">
        <v>0</v>
      </c>
      <c r="B849" s="1">
        <v>33220</v>
      </c>
      <c r="C849" s="1" t="s">
        <v>454</v>
      </c>
      <c r="D849" s="1">
        <v>2120000</v>
      </c>
      <c r="E849" s="1" t="str">
        <f t="shared" si="26"/>
        <v>332202120000</v>
      </c>
      <c r="F849" s="9" t="str">
        <f t="shared" si="27"/>
        <v>2</v>
      </c>
      <c r="G849" s="1" t="s">
        <v>211</v>
      </c>
      <c r="H849" s="10">
        <v>2000</v>
      </c>
    </row>
    <row r="850" spans="1:8" x14ac:dyDescent="0.25">
      <c r="A850" s="1">
        <v>0</v>
      </c>
      <c r="B850" s="1">
        <v>33220</v>
      </c>
      <c r="C850" s="1" t="s">
        <v>454</v>
      </c>
      <c r="D850" s="1">
        <v>2130001</v>
      </c>
      <c r="E850" s="1" t="str">
        <f t="shared" si="26"/>
        <v>332202130001</v>
      </c>
      <c r="F850" s="9" t="str">
        <f t="shared" si="27"/>
        <v>2</v>
      </c>
      <c r="G850" s="1" t="s">
        <v>212</v>
      </c>
      <c r="H850" s="10">
        <v>350</v>
      </c>
    </row>
    <row r="851" spans="1:8" x14ac:dyDescent="0.25">
      <c r="A851" s="1">
        <v>0</v>
      </c>
      <c r="B851" s="1">
        <v>33220</v>
      </c>
      <c r="C851" s="1" t="s">
        <v>454</v>
      </c>
      <c r="D851" s="1">
        <v>2150001</v>
      </c>
      <c r="E851" s="1" t="str">
        <f t="shared" si="26"/>
        <v>332202150001</v>
      </c>
      <c r="F851" s="9" t="str">
        <f t="shared" si="27"/>
        <v>2</v>
      </c>
      <c r="G851" s="1" t="s">
        <v>214</v>
      </c>
      <c r="H851" s="10">
        <v>300</v>
      </c>
    </row>
    <row r="852" spans="1:8" x14ac:dyDescent="0.25">
      <c r="A852" s="1">
        <v>0</v>
      </c>
      <c r="B852" s="1">
        <v>33220</v>
      </c>
      <c r="C852" s="1" t="s">
        <v>454</v>
      </c>
      <c r="D852" s="1">
        <v>2210001</v>
      </c>
      <c r="E852" s="1" t="str">
        <f t="shared" si="26"/>
        <v>332202210001</v>
      </c>
      <c r="F852" s="9" t="str">
        <f t="shared" si="27"/>
        <v>2</v>
      </c>
      <c r="G852" s="1" t="s">
        <v>220</v>
      </c>
      <c r="H852" s="10">
        <v>4000</v>
      </c>
    </row>
    <row r="853" spans="1:8" x14ac:dyDescent="0.25">
      <c r="A853" s="1">
        <v>0</v>
      </c>
      <c r="B853" s="1">
        <v>33220</v>
      </c>
      <c r="C853" s="1" t="s">
        <v>454</v>
      </c>
      <c r="D853" s="1">
        <v>2210101</v>
      </c>
      <c r="E853" s="1" t="str">
        <f t="shared" si="26"/>
        <v>332202210101</v>
      </c>
      <c r="F853" s="9" t="str">
        <f t="shared" si="27"/>
        <v>2</v>
      </c>
      <c r="G853" s="1" t="s">
        <v>221</v>
      </c>
      <c r="H853" s="10">
        <v>100</v>
      </c>
    </row>
    <row r="854" spans="1:8" x14ac:dyDescent="0.25">
      <c r="A854" s="1">
        <v>0</v>
      </c>
      <c r="B854" s="1">
        <v>33220</v>
      </c>
      <c r="C854" s="1" t="s">
        <v>454</v>
      </c>
      <c r="D854" s="1">
        <v>2210201</v>
      </c>
      <c r="E854" s="1" t="str">
        <f t="shared" si="26"/>
        <v>332202210201</v>
      </c>
      <c r="F854" s="9" t="str">
        <f t="shared" si="27"/>
        <v>2</v>
      </c>
      <c r="G854" s="1" t="s">
        <v>307</v>
      </c>
      <c r="H854" s="10">
        <v>5000</v>
      </c>
    </row>
    <row r="855" spans="1:8" x14ac:dyDescent="0.25">
      <c r="A855" s="1">
        <v>0</v>
      </c>
      <c r="B855" s="1">
        <v>33220</v>
      </c>
      <c r="C855" s="1" t="s">
        <v>454</v>
      </c>
      <c r="D855" s="1">
        <v>2220001</v>
      </c>
      <c r="E855" s="1" t="str">
        <f t="shared" si="26"/>
        <v>332202220001</v>
      </c>
      <c r="F855" s="9" t="str">
        <f t="shared" si="27"/>
        <v>2</v>
      </c>
      <c r="G855" s="1" t="s">
        <v>226</v>
      </c>
      <c r="H855" s="10">
        <v>700</v>
      </c>
    </row>
    <row r="856" spans="1:8" x14ac:dyDescent="0.25">
      <c r="A856" s="1">
        <v>0</v>
      </c>
      <c r="B856" s="1">
        <v>33220</v>
      </c>
      <c r="C856" s="1" t="s">
        <v>454</v>
      </c>
      <c r="D856" s="1">
        <v>2260901</v>
      </c>
      <c r="E856" s="1" t="str">
        <f t="shared" si="26"/>
        <v>332202260901</v>
      </c>
      <c r="F856" s="9" t="str">
        <f t="shared" si="27"/>
        <v>2</v>
      </c>
      <c r="G856" s="1" t="s">
        <v>434</v>
      </c>
      <c r="H856" s="10">
        <v>2000</v>
      </c>
    </row>
    <row r="857" spans="1:8" x14ac:dyDescent="0.25">
      <c r="A857" s="1">
        <v>0</v>
      </c>
      <c r="B857" s="1">
        <v>33220</v>
      </c>
      <c r="C857" s="1" t="s">
        <v>454</v>
      </c>
      <c r="D857" s="1">
        <v>2269901</v>
      </c>
      <c r="E857" s="1" t="str">
        <f t="shared" si="26"/>
        <v>332202269901</v>
      </c>
      <c r="F857" s="9" t="str">
        <f t="shared" si="27"/>
        <v>2</v>
      </c>
      <c r="G857" s="1" t="s">
        <v>455</v>
      </c>
      <c r="H857" s="10">
        <v>2000</v>
      </c>
    </row>
    <row r="858" spans="1:8" x14ac:dyDescent="0.25">
      <c r="A858" s="1">
        <v>0</v>
      </c>
      <c r="B858" s="1">
        <v>33300</v>
      </c>
      <c r="C858" s="1" t="s">
        <v>456</v>
      </c>
      <c r="D858" s="1">
        <v>2120000</v>
      </c>
      <c r="E858" s="1" t="str">
        <f t="shared" si="26"/>
        <v>333002120000</v>
      </c>
      <c r="F858" s="9" t="str">
        <f t="shared" si="27"/>
        <v>2</v>
      </c>
      <c r="G858" s="1" t="s">
        <v>211</v>
      </c>
      <c r="H858" s="10">
        <v>1500</v>
      </c>
    </row>
    <row r="859" spans="1:8" x14ac:dyDescent="0.25">
      <c r="A859" s="1">
        <v>0</v>
      </c>
      <c r="B859" s="1">
        <v>33300</v>
      </c>
      <c r="C859" s="1" t="s">
        <v>456</v>
      </c>
      <c r="D859" s="1">
        <v>2130001</v>
      </c>
      <c r="E859" s="1" t="str">
        <f t="shared" si="26"/>
        <v>333002130001</v>
      </c>
      <c r="F859" s="9" t="str">
        <f t="shared" si="27"/>
        <v>2</v>
      </c>
      <c r="G859" s="1" t="s">
        <v>212</v>
      </c>
      <c r="H859" s="10">
        <v>1250</v>
      </c>
    </row>
    <row r="860" spans="1:8" x14ac:dyDescent="0.25">
      <c r="A860" s="1">
        <v>0</v>
      </c>
      <c r="B860" s="1">
        <v>33300</v>
      </c>
      <c r="C860" s="1" t="s">
        <v>456</v>
      </c>
      <c r="D860" s="1">
        <v>2150001</v>
      </c>
      <c r="E860" s="1" t="str">
        <f t="shared" si="26"/>
        <v>333002150001</v>
      </c>
      <c r="F860" s="9" t="str">
        <f t="shared" si="27"/>
        <v>2</v>
      </c>
      <c r="G860" s="1" t="s">
        <v>214</v>
      </c>
      <c r="H860" s="10">
        <v>300</v>
      </c>
    </row>
    <row r="861" spans="1:8" x14ac:dyDescent="0.25">
      <c r="A861" s="1">
        <v>0</v>
      </c>
      <c r="B861" s="1">
        <v>33300</v>
      </c>
      <c r="C861" s="1" t="s">
        <v>456</v>
      </c>
      <c r="D861" s="1">
        <v>2220001</v>
      </c>
      <c r="E861" s="1" t="str">
        <f t="shared" si="26"/>
        <v>333002220001</v>
      </c>
      <c r="F861" s="9" t="str">
        <f t="shared" si="27"/>
        <v>2</v>
      </c>
      <c r="G861" s="1" t="s">
        <v>226</v>
      </c>
      <c r="H861" s="10">
        <v>450</v>
      </c>
    </row>
    <row r="862" spans="1:8" x14ac:dyDescent="0.25">
      <c r="A862" s="1">
        <v>0</v>
      </c>
      <c r="B862" s="1">
        <v>33300</v>
      </c>
      <c r="C862" s="1" t="s">
        <v>456</v>
      </c>
      <c r="D862" s="1">
        <v>2260201</v>
      </c>
      <c r="E862" s="1" t="str">
        <f t="shared" si="26"/>
        <v>333002260201</v>
      </c>
      <c r="F862" s="9" t="str">
        <f t="shared" si="27"/>
        <v>2</v>
      </c>
      <c r="G862" s="1" t="s">
        <v>345</v>
      </c>
      <c r="H862" s="10">
        <v>500</v>
      </c>
    </row>
    <row r="863" spans="1:8" x14ac:dyDescent="0.25">
      <c r="A863" s="1">
        <v>0</v>
      </c>
      <c r="B863" s="1">
        <v>33300</v>
      </c>
      <c r="C863" s="1" t="s">
        <v>456</v>
      </c>
      <c r="D863" s="1">
        <v>2269900</v>
      </c>
      <c r="E863" s="1" t="str">
        <f t="shared" si="26"/>
        <v>333002269900</v>
      </c>
      <c r="F863" s="9" t="str">
        <f t="shared" si="27"/>
        <v>2</v>
      </c>
      <c r="G863" s="1" t="s">
        <v>262</v>
      </c>
      <c r="H863" s="10">
        <v>3000</v>
      </c>
    </row>
    <row r="864" spans="1:8" x14ac:dyDescent="0.25">
      <c r="A864" s="1">
        <v>0</v>
      </c>
      <c r="B864" s="1">
        <v>33300</v>
      </c>
      <c r="C864" s="1" t="s">
        <v>456</v>
      </c>
      <c r="D864" s="1">
        <v>2270101</v>
      </c>
      <c r="E864" s="1" t="str">
        <f t="shared" si="26"/>
        <v>333002270101</v>
      </c>
      <c r="F864" s="9" t="str">
        <f t="shared" si="27"/>
        <v>2</v>
      </c>
      <c r="G864" s="1" t="s">
        <v>351</v>
      </c>
      <c r="H864" s="10">
        <v>11100</v>
      </c>
    </row>
    <row r="865" spans="1:8" x14ac:dyDescent="0.25">
      <c r="A865" s="1">
        <v>0</v>
      </c>
      <c r="B865" s="1">
        <v>33301</v>
      </c>
      <c r="C865" s="1" t="s">
        <v>457</v>
      </c>
      <c r="D865" s="1">
        <v>1300001</v>
      </c>
      <c r="E865" s="1" t="str">
        <f t="shared" si="26"/>
        <v>333011300001</v>
      </c>
      <c r="F865" s="9" t="str">
        <f t="shared" si="27"/>
        <v>1</v>
      </c>
      <c r="G865" s="1" t="s">
        <v>193</v>
      </c>
      <c r="H865" s="10">
        <v>16390</v>
      </c>
    </row>
    <row r="866" spans="1:8" x14ac:dyDescent="0.25">
      <c r="A866" s="1">
        <v>0</v>
      </c>
      <c r="B866" s="1">
        <v>33301</v>
      </c>
      <c r="C866" s="1" t="s">
        <v>457</v>
      </c>
      <c r="D866" s="1">
        <v>1300002</v>
      </c>
      <c r="E866" s="1" t="str">
        <f t="shared" si="26"/>
        <v>333011300002</v>
      </c>
      <c r="F866" s="9" t="str">
        <f t="shared" si="27"/>
        <v>1</v>
      </c>
      <c r="G866" s="1" t="s">
        <v>194</v>
      </c>
      <c r="H866" s="10">
        <v>3412.7</v>
      </c>
    </row>
    <row r="867" spans="1:8" x14ac:dyDescent="0.25">
      <c r="A867" s="1">
        <v>0</v>
      </c>
      <c r="B867" s="1">
        <v>33301</v>
      </c>
      <c r="C867" s="1" t="s">
        <v>457</v>
      </c>
      <c r="D867" s="1">
        <v>1300201</v>
      </c>
      <c r="E867" s="1" t="str">
        <f t="shared" si="26"/>
        <v>333011300201</v>
      </c>
      <c r="F867" s="9" t="str">
        <f t="shared" si="27"/>
        <v>1</v>
      </c>
      <c r="G867" s="1" t="s">
        <v>196</v>
      </c>
      <c r="H867" s="10">
        <v>7972.3</v>
      </c>
    </row>
    <row r="868" spans="1:8" x14ac:dyDescent="0.25">
      <c r="A868" s="1">
        <v>0</v>
      </c>
      <c r="B868" s="1">
        <v>33301</v>
      </c>
      <c r="C868" s="1" t="s">
        <v>457</v>
      </c>
      <c r="D868" s="1">
        <v>1300202</v>
      </c>
      <c r="E868" s="1" t="str">
        <f t="shared" si="26"/>
        <v>333011300202</v>
      </c>
      <c r="F868" s="9" t="str">
        <f t="shared" si="27"/>
        <v>1</v>
      </c>
      <c r="G868" s="1" t="s">
        <v>197</v>
      </c>
      <c r="H868" s="10">
        <v>5723.8</v>
      </c>
    </row>
    <row r="869" spans="1:8" x14ac:dyDescent="0.25">
      <c r="A869" s="1">
        <v>0</v>
      </c>
      <c r="B869" s="1">
        <v>33301</v>
      </c>
      <c r="C869" s="1" t="s">
        <v>457</v>
      </c>
      <c r="D869" s="1">
        <v>1310005</v>
      </c>
      <c r="E869" s="1" t="str">
        <f t="shared" si="26"/>
        <v>333011310005</v>
      </c>
      <c r="F869" s="9" t="str">
        <f t="shared" si="27"/>
        <v>1</v>
      </c>
      <c r="G869" s="1" t="s">
        <v>202</v>
      </c>
      <c r="H869" s="10">
        <v>10</v>
      </c>
    </row>
    <row r="870" spans="1:8" x14ac:dyDescent="0.25">
      <c r="A870" s="1">
        <v>0</v>
      </c>
      <c r="B870" s="1">
        <v>33301</v>
      </c>
      <c r="C870" s="1" t="s">
        <v>457</v>
      </c>
      <c r="D870" s="1">
        <v>1600001</v>
      </c>
      <c r="E870" s="1" t="str">
        <f t="shared" si="26"/>
        <v>333011600001</v>
      </c>
      <c r="F870" s="9" t="str">
        <f t="shared" si="27"/>
        <v>1</v>
      </c>
      <c r="G870" s="1" t="s">
        <v>207</v>
      </c>
      <c r="H870" s="10">
        <v>10571</v>
      </c>
    </row>
    <row r="871" spans="1:8" x14ac:dyDescent="0.25">
      <c r="A871" s="1">
        <v>0</v>
      </c>
      <c r="B871" s="1">
        <v>33301</v>
      </c>
      <c r="C871" s="1" t="s">
        <v>457</v>
      </c>
      <c r="D871" s="1">
        <v>2120000</v>
      </c>
      <c r="E871" s="1" t="str">
        <f t="shared" si="26"/>
        <v>333012120000</v>
      </c>
      <c r="F871" s="9" t="str">
        <f t="shared" si="27"/>
        <v>2</v>
      </c>
      <c r="G871" s="1" t="s">
        <v>211</v>
      </c>
      <c r="H871" s="10">
        <v>2000</v>
      </c>
    </row>
    <row r="872" spans="1:8" x14ac:dyDescent="0.25">
      <c r="A872" s="1">
        <v>0</v>
      </c>
      <c r="B872" s="1">
        <v>33301</v>
      </c>
      <c r="C872" s="1" t="s">
        <v>457</v>
      </c>
      <c r="D872" s="1">
        <v>2130001</v>
      </c>
      <c r="E872" s="1" t="str">
        <f t="shared" si="26"/>
        <v>333012130001</v>
      </c>
      <c r="F872" s="9" t="str">
        <f t="shared" si="27"/>
        <v>2</v>
      </c>
      <c r="G872" s="1" t="s">
        <v>212</v>
      </c>
      <c r="H872" s="10">
        <v>2000</v>
      </c>
    </row>
    <row r="873" spans="1:8" x14ac:dyDescent="0.25">
      <c r="A873" s="1">
        <v>0</v>
      </c>
      <c r="B873" s="1">
        <v>33301</v>
      </c>
      <c r="C873" s="1" t="s">
        <v>457</v>
      </c>
      <c r="D873" s="1">
        <v>2150001</v>
      </c>
      <c r="E873" s="1" t="str">
        <f t="shared" si="26"/>
        <v>333012150001</v>
      </c>
      <c r="F873" s="9" t="str">
        <f t="shared" si="27"/>
        <v>2</v>
      </c>
      <c r="G873" s="1" t="s">
        <v>214</v>
      </c>
      <c r="H873" s="10">
        <v>750</v>
      </c>
    </row>
    <row r="874" spans="1:8" x14ac:dyDescent="0.25">
      <c r="A874" s="1">
        <v>0</v>
      </c>
      <c r="B874" s="1">
        <v>33301</v>
      </c>
      <c r="C874" s="1" t="s">
        <v>457</v>
      </c>
      <c r="D874" s="1">
        <v>2160001</v>
      </c>
      <c r="E874" s="1" t="str">
        <f t="shared" si="26"/>
        <v>333012160001</v>
      </c>
      <c r="F874" s="9" t="str">
        <f t="shared" si="27"/>
        <v>2</v>
      </c>
      <c r="G874" s="1" t="s">
        <v>215</v>
      </c>
      <c r="H874" s="10">
        <v>100</v>
      </c>
    </row>
    <row r="875" spans="1:8" x14ac:dyDescent="0.25">
      <c r="A875" s="1">
        <v>0</v>
      </c>
      <c r="B875" s="1">
        <v>33301</v>
      </c>
      <c r="C875" s="1" t="s">
        <v>457</v>
      </c>
      <c r="D875" s="1">
        <v>2160002</v>
      </c>
      <c r="E875" s="1" t="str">
        <f t="shared" si="26"/>
        <v>333012160002</v>
      </c>
      <c r="F875" s="9" t="str">
        <f t="shared" si="27"/>
        <v>2</v>
      </c>
      <c r="G875" s="1" t="s">
        <v>217</v>
      </c>
      <c r="H875" s="10">
        <v>100</v>
      </c>
    </row>
    <row r="876" spans="1:8" x14ac:dyDescent="0.25">
      <c r="A876" s="1">
        <v>0</v>
      </c>
      <c r="B876" s="1">
        <v>33301</v>
      </c>
      <c r="C876" s="1" t="s">
        <v>457</v>
      </c>
      <c r="D876" s="1">
        <v>2200001</v>
      </c>
      <c r="E876" s="1" t="str">
        <f t="shared" si="26"/>
        <v>333012200001</v>
      </c>
      <c r="F876" s="9" t="str">
        <f t="shared" si="27"/>
        <v>2</v>
      </c>
      <c r="G876" s="1" t="s">
        <v>218</v>
      </c>
      <c r="H876" s="10">
        <v>750</v>
      </c>
    </row>
    <row r="877" spans="1:8" x14ac:dyDescent="0.25">
      <c r="A877" s="1">
        <v>0</v>
      </c>
      <c r="B877" s="1">
        <v>33301</v>
      </c>
      <c r="C877" s="1" t="s">
        <v>457</v>
      </c>
      <c r="D877" s="1">
        <v>2200101</v>
      </c>
      <c r="E877" s="1" t="str">
        <f t="shared" si="26"/>
        <v>333012200101</v>
      </c>
      <c r="F877" s="9" t="str">
        <f t="shared" si="27"/>
        <v>2</v>
      </c>
      <c r="G877" s="1" t="s">
        <v>452</v>
      </c>
      <c r="H877" s="10">
        <v>1000</v>
      </c>
    </row>
    <row r="878" spans="1:8" x14ac:dyDescent="0.25">
      <c r="A878" s="1">
        <v>0</v>
      </c>
      <c r="B878" s="1">
        <v>33301</v>
      </c>
      <c r="C878" s="1" t="s">
        <v>457</v>
      </c>
      <c r="D878" s="1">
        <v>2210001</v>
      </c>
      <c r="E878" s="1" t="str">
        <f t="shared" si="26"/>
        <v>333012210001</v>
      </c>
      <c r="F878" s="9" t="str">
        <f t="shared" si="27"/>
        <v>2</v>
      </c>
      <c r="G878" s="1" t="s">
        <v>220</v>
      </c>
      <c r="H878" s="10">
        <v>10000</v>
      </c>
    </row>
    <row r="879" spans="1:8" x14ac:dyDescent="0.25">
      <c r="A879" s="1">
        <v>0</v>
      </c>
      <c r="B879" s="1">
        <v>33301</v>
      </c>
      <c r="C879" s="1" t="s">
        <v>457</v>
      </c>
      <c r="D879" s="1">
        <v>2210101</v>
      </c>
      <c r="E879" s="1" t="str">
        <f t="shared" si="26"/>
        <v>333012210101</v>
      </c>
      <c r="F879" s="9" t="str">
        <f t="shared" si="27"/>
        <v>2</v>
      </c>
      <c r="G879" s="1" t="s">
        <v>221</v>
      </c>
      <c r="H879" s="10">
        <v>100</v>
      </c>
    </row>
    <row r="880" spans="1:8" x14ac:dyDescent="0.25">
      <c r="A880" s="1">
        <v>0</v>
      </c>
      <c r="B880" s="1">
        <v>33301</v>
      </c>
      <c r="C880" s="1" t="s">
        <v>457</v>
      </c>
      <c r="D880" s="1">
        <v>2220001</v>
      </c>
      <c r="E880" s="1" t="str">
        <f t="shared" si="26"/>
        <v>333012220001</v>
      </c>
      <c r="F880" s="9" t="str">
        <f t="shared" si="27"/>
        <v>2</v>
      </c>
      <c r="G880" s="1" t="s">
        <v>226</v>
      </c>
      <c r="H880" s="10">
        <v>500</v>
      </c>
    </row>
    <row r="881" spans="1:8" x14ac:dyDescent="0.25">
      <c r="A881" s="1">
        <v>0</v>
      </c>
      <c r="B881" s="1">
        <v>33301</v>
      </c>
      <c r="C881" s="1" t="s">
        <v>457</v>
      </c>
      <c r="D881" s="1">
        <v>2220101</v>
      </c>
      <c r="E881" s="1" t="str">
        <f t="shared" si="26"/>
        <v>333012220101</v>
      </c>
      <c r="F881" s="9" t="str">
        <f t="shared" si="27"/>
        <v>2</v>
      </c>
      <c r="G881" s="1" t="s">
        <v>384</v>
      </c>
      <c r="H881" s="10">
        <v>300</v>
      </c>
    </row>
    <row r="882" spans="1:8" x14ac:dyDescent="0.25">
      <c r="A882" s="1">
        <v>0</v>
      </c>
      <c r="B882" s="1">
        <v>33301</v>
      </c>
      <c r="C882" s="1" t="s">
        <v>458</v>
      </c>
      <c r="D882" s="1">
        <v>2220301</v>
      </c>
      <c r="E882" s="1" t="str">
        <f t="shared" si="26"/>
        <v>333012220301</v>
      </c>
      <c r="F882" s="9" t="str">
        <f t="shared" si="27"/>
        <v>2</v>
      </c>
      <c r="G882" s="1" t="s">
        <v>459</v>
      </c>
      <c r="H882" s="10">
        <v>500</v>
      </c>
    </row>
    <row r="883" spans="1:8" x14ac:dyDescent="0.25">
      <c r="A883" s="1">
        <v>0</v>
      </c>
      <c r="B883" s="1">
        <v>33301</v>
      </c>
      <c r="C883" s="1" t="s">
        <v>457</v>
      </c>
      <c r="D883" s="1">
        <v>2222200</v>
      </c>
      <c r="E883" s="1" t="str">
        <f t="shared" si="26"/>
        <v>333012222200</v>
      </c>
      <c r="F883" s="9" t="str">
        <f t="shared" si="27"/>
        <v>2</v>
      </c>
      <c r="G883" s="1" t="s">
        <v>460</v>
      </c>
      <c r="H883" s="10">
        <v>1500</v>
      </c>
    </row>
    <row r="884" spans="1:8" x14ac:dyDescent="0.25">
      <c r="A884" s="1">
        <v>0</v>
      </c>
      <c r="B884" s="1">
        <v>33301</v>
      </c>
      <c r="C884" s="1" t="s">
        <v>457</v>
      </c>
      <c r="D884" s="1">
        <v>2230001</v>
      </c>
      <c r="E884" s="1" t="str">
        <f t="shared" si="26"/>
        <v>333012230001</v>
      </c>
      <c r="F884" s="9" t="str">
        <f t="shared" si="27"/>
        <v>2</v>
      </c>
      <c r="G884" s="1" t="s">
        <v>432</v>
      </c>
      <c r="H884" s="10">
        <v>200</v>
      </c>
    </row>
    <row r="885" spans="1:8" x14ac:dyDescent="0.25">
      <c r="A885" s="1">
        <v>0</v>
      </c>
      <c r="B885" s="1">
        <v>33301</v>
      </c>
      <c r="C885" s="1" t="s">
        <v>457</v>
      </c>
      <c r="D885" s="1">
        <v>2260101</v>
      </c>
      <c r="E885" s="1" t="str">
        <f t="shared" si="26"/>
        <v>333012260101</v>
      </c>
      <c r="F885" s="9" t="str">
        <f t="shared" si="27"/>
        <v>2</v>
      </c>
      <c r="G885" s="1" t="s">
        <v>344</v>
      </c>
      <c r="H885" s="10">
        <v>750</v>
      </c>
    </row>
    <row r="886" spans="1:8" x14ac:dyDescent="0.25">
      <c r="A886" s="1">
        <v>0</v>
      </c>
      <c r="B886" s="1">
        <v>33301</v>
      </c>
      <c r="C886" s="1" t="s">
        <v>457</v>
      </c>
      <c r="D886" s="1">
        <v>2260201</v>
      </c>
      <c r="E886" s="1" t="str">
        <f t="shared" si="26"/>
        <v>333012260201</v>
      </c>
      <c r="F886" s="9" t="str">
        <f t="shared" si="27"/>
        <v>2</v>
      </c>
      <c r="G886" s="1" t="s">
        <v>345</v>
      </c>
      <c r="H886" s="10">
        <v>3000</v>
      </c>
    </row>
    <row r="887" spans="1:8" x14ac:dyDescent="0.25">
      <c r="A887" s="1">
        <v>0</v>
      </c>
      <c r="B887" s="1">
        <v>33301</v>
      </c>
      <c r="C887" s="1" t="s">
        <v>457</v>
      </c>
      <c r="D887" s="1">
        <v>2260601</v>
      </c>
      <c r="E887" s="1" t="str">
        <f t="shared" si="26"/>
        <v>333012260601</v>
      </c>
      <c r="F887" s="9" t="str">
        <f t="shared" si="27"/>
        <v>2</v>
      </c>
      <c r="G887" s="1" t="s">
        <v>461</v>
      </c>
      <c r="H887" s="10">
        <v>3000</v>
      </c>
    </row>
    <row r="888" spans="1:8" x14ac:dyDescent="0.25">
      <c r="A888" s="1">
        <v>0</v>
      </c>
      <c r="B888" s="1">
        <v>33301</v>
      </c>
      <c r="C888" s="1" t="s">
        <v>457</v>
      </c>
      <c r="D888" s="1">
        <v>2260902</v>
      </c>
      <c r="E888" s="1" t="str">
        <f t="shared" si="26"/>
        <v>333012260902</v>
      </c>
      <c r="F888" s="9" t="str">
        <f t="shared" si="27"/>
        <v>2</v>
      </c>
      <c r="G888" s="1" t="s">
        <v>462</v>
      </c>
      <c r="H888" s="10">
        <v>5000</v>
      </c>
    </row>
    <row r="889" spans="1:8" x14ac:dyDescent="0.25">
      <c r="A889" s="1">
        <v>0</v>
      </c>
      <c r="B889" s="1">
        <v>33301</v>
      </c>
      <c r="C889" s="1" t="s">
        <v>457</v>
      </c>
      <c r="D889" s="1">
        <v>2269900</v>
      </c>
      <c r="E889" s="1" t="str">
        <f t="shared" si="26"/>
        <v>333012269900</v>
      </c>
      <c r="F889" s="9" t="str">
        <f t="shared" si="27"/>
        <v>2</v>
      </c>
      <c r="G889" s="1" t="s">
        <v>262</v>
      </c>
      <c r="H889" s="10">
        <v>500</v>
      </c>
    </row>
    <row r="890" spans="1:8" x14ac:dyDescent="0.25">
      <c r="A890" s="1">
        <v>0</v>
      </c>
      <c r="B890" s="1">
        <v>33301</v>
      </c>
      <c r="C890" s="1" t="s">
        <v>457</v>
      </c>
      <c r="D890" s="1">
        <v>2270101</v>
      </c>
      <c r="E890" s="1" t="str">
        <f t="shared" si="26"/>
        <v>333012270101</v>
      </c>
      <c r="F890" s="9" t="str">
        <f t="shared" si="27"/>
        <v>2</v>
      </c>
      <c r="G890" s="1" t="s">
        <v>351</v>
      </c>
      <c r="H890" s="10">
        <v>3400</v>
      </c>
    </row>
    <row r="891" spans="1:8" x14ac:dyDescent="0.25">
      <c r="A891" s="1">
        <v>0</v>
      </c>
      <c r="B891" s="1">
        <v>33301</v>
      </c>
      <c r="C891" s="1" t="s">
        <v>457</v>
      </c>
      <c r="D891" s="1">
        <v>2270600</v>
      </c>
      <c r="E891" s="1" t="str">
        <f t="shared" si="26"/>
        <v>333012270600</v>
      </c>
      <c r="F891" s="9" t="str">
        <f t="shared" si="27"/>
        <v>2</v>
      </c>
      <c r="G891" s="1" t="s">
        <v>245</v>
      </c>
      <c r="H891" s="10">
        <v>5000</v>
      </c>
    </row>
    <row r="892" spans="1:8" x14ac:dyDescent="0.25">
      <c r="A892" s="1">
        <v>0</v>
      </c>
      <c r="B892" s="1">
        <v>33301</v>
      </c>
      <c r="C892" s="1" t="s">
        <v>457</v>
      </c>
      <c r="D892" s="1">
        <v>2279931</v>
      </c>
      <c r="E892" s="1" t="str">
        <f t="shared" si="26"/>
        <v>333012279931</v>
      </c>
      <c r="F892" s="9" t="str">
        <f t="shared" si="27"/>
        <v>2</v>
      </c>
      <c r="G892" s="1" t="s">
        <v>463</v>
      </c>
      <c r="H892" s="10">
        <v>15000</v>
      </c>
    </row>
    <row r="893" spans="1:8" x14ac:dyDescent="0.25">
      <c r="A893" s="1">
        <v>0</v>
      </c>
      <c r="B893" s="1">
        <v>33301</v>
      </c>
      <c r="C893" s="1" t="s">
        <v>457</v>
      </c>
      <c r="D893" s="1">
        <v>2279958</v>
      </c>
      <c r="E893" s="1" t="str">
        <f t="shared" si="26"/>
        <v>333012279958</v>
      </c>
      <c r="F893" s="9" t="str">
        <f t="shared" si="27"/>
        <v>2</v>
      </c>
      <c r="G893" s="1" t="s">
        <v>51</v>
      </c>
      <c r="H893" s="10">
        <v>750</v>
      </c>
    </row>
    <row r="894" spans="1:8" x14ac:dyDescent="0.25">
      <c r="A894" s="1">
        <v>0</v>
      </c>
      <c r="B894" s="1">
        <v>33301</v>
      </c>
      <c r="C894" s="1" t="s">
        <v>457</v>
      </c>
      <c r="D894" s="1">
        <v>2302000</v>
      </c>
      <c r="E894" s="1" t="str">
        <f t="shared" si="26"/>
        <v>333012302000</v>
      </c>
      <c r="F894" s="9" t="str">
        <f t="shared" si="27"/>
        <v>2</v>
      </c>
      <c r="G894" s="1" t="s">
        <v>232</v>
      </c>
      <c r="H894" s="10">
        <v>50</v>
      </c>
    </row>
    <row r="895" spans="1:8" x14ac:dyDescent="0.25">
      <c r="A895" s="1">
        <v>0</v>
      </c>
      <c r="B895" s="1">
        <v>33301</v>
      </c>
      <c r="C895" s="1" t="s">
        <v>457</v>
      </c>
      <c r="D895" s="1">
        <v>2312000</v>
      </c>
      <c r="E895" s="1" t="str">
        <f t="shared" si="26"/>
        <v>333012312000</v>
      </c>
      <c r="F895" s="9" t="str">
        <f t="shared" si="27"/>
        <v>2</v>
      </c>
      <c r="G895" s="1" t="s">
        <v>233</v>
      </c>
      <c r="H895" s="10">
        <v>50</v>
      </c>
    </row>
    <row r="896" spans="1:8" x14ac:dyDescent="0.25">
      <c r="A896" s="1">
        <v>0</v>
      </c>
      <c r="B896" s="1">
        <v>33301</v>
      </c>
      <c r="C896" s="1" t="s">
        <v>457</v>
      </c>
      <c r="D896" s="63">
        <v>6250000</v>
      </c>
      <c r="E896" s="1" t="str">
        <f t="shared" si="26"/>
        <v>333016250000</v>
      </c>
      <c r="F896" s="9" t="str">
        <f t="shared" si="27"/>
        <v>6</v>
      </c>
      <c r="G896" s="1" t="s">
        <v>270</v>
      </c>
      <c r="H896" s="10">
        <v>0</v>
      </c>
    </row>
    <row r="897" spans="1:8" x14ac:dyDescent="0.25">
      <c r="A897" s="1">
        <v>0</v>
      </c>
      <c r="B897" s="1">
        <v>33301</v>
      </c>
      <c r="C897" s="1" t="s">
        <v>457</v>
      </c>
      <c r="D897" s="1">
        <v>6330000</v>
      </c>
      <c r="E897" s="1" t="str">
        <f t="shared" si="26"/>
        <v>333016330000</v>
      </c>
      <c r="F897" s="9" t="str">
        <f t="shared" si="27"/>
        <v>6</v>
      </c>
      <c r="G897" s="1" t="s">
        <v>347</v>
      </c>
      <c r="H897" s="10">
        <v>500</v>
      </c>
    </row>
    <row r="898" spans="1:8" x14ac:dyDescent="0.25">
      <c r="A898" s="1">
        <v>0</v>
      </c>
      <c r="B898" s="1">
        <v>33301</v>
      </c>
      <c r="C898" s="1" t="s">
        <v>457</v>
      </c>
      <c r="D898" s="1">
        <v>6350000</v>
      </c>
      <c r="E898" s="1" t="str">
        <f t="shared" si="26"/>
        <v>333016350000</v>
      </c>
      <c r="F898" s="9" t="str">
        <f t="shared" si="27"/>
        <v>6</v>
      </c>
      <c r="G898" s="1" t="s">
        <v>330</v>
      </c>
      <c r="H898" s="10">
        <v>750</v>
      </c>
    </row>
    <row r="899" spans="1:8" x14ac:dyDescent="0.25">
      <c r="A899" s="1">
        <v>0</v>
      </c>
      <c r="B899" s="1">
        <v>33301</v>
      </c>
      <c r="C899" s="1" t="s">
        <v>457</v>
      </c>
      <c r="D899" s="1">
        <v>6350003</v>
      </c>
      <c r="E899" s="1" t="str">
        <f t="shared" ref="E899:E962" si="28">CONCATENATE(B899,D899)</f>
        <v>333016350003</v>
      </c>
      <c r="F899" s="9" t="str">
        <f t="shared" ref="F899:F962" si="29">MID(D899,1,1)</f>
        <v>6</v>
      </c>
      <c r="G899" t="s">
        <v>464</v>
      </c>
      <c r="H899" s="10">
        <v>2000</v>
      </c>
    </row>
    <row r="900" spans="1:8" x14ac:dyDescent="0.25">
      <c r="A900" s="1">
        <v>0</v>
      </c>
      <c r="B900" s="1">
        <v>33301</v>
      </c>
      <c r="C900" s="1" t="s">
        <v>457</v>
      </c>
      <c r="D900" s="1">
        <v>6360000</v>
      </c>
      <c r="E900" s="1" t="str">
        <f t="shared" si="28"/>
        <v>333016360000</v>
      </c>
      <c r="F900" s="9" t="str">
        <f t="shared" si="29"/>
        <v>6</v>
      </c>
      <c r="G900" s="1" t="s">
        <v>237</v>
      </c>
      <c r="H900" s="10">
        <v>100</v>
      </c>
    </row>
    <row r="901" spans="1:8" x14ac:dyDescent="0.25">
      <c r="A901" s="1">
        <v>0</v>
      </c>
      <c r="B901" s="1">
        <v>33301</v>
      </c>
      <c r="C901" s="1" t="s">
        <v>457</v>
      </c>
      <c r="D901" s="1">
        <v>6410001</v>
      </c>
      <c r="E901" s="1" t="str">
        <f t="shared" si="28"/>
        <v>333016410001</v>
      </c>
      <c r="F901" s="9" t="str">
        <f t="shared" si="29"/>
        <v>6</v>
      </c>
      <c r="G901" s="1" t="s">
        <v>238</v>
      </c>
      <c r="H901" s="10">
        <v>4000</v>
      </c>
    </row>
    <row r="902" spans="1:8" x14ac:dyDescent="0.25">
      <c r="A902" s="1">
        <v>0</v>
      </c>
      <c r="B902" s="1">
        <v>33302</v>
      </c>
      <c r="C902" s="1" t="s">
        <v>465</v>
      </c>
      <c r="D902" s="1">
        <v>1200301</v>
      </c>
      <c r="E902" s="1" t="str">
        <f t="shared" si="28"/>
        <v>333021200301</v>
      </c>
      <c r="F902" s="9" t="str">
        <f t="shared" si="29"/>
        <v>1</v>
      </c>
      <c r="G902" s="1" t="s">
        <v>188</v>
      </c>
      <c r="H902" s="10">
        <v>11038</v>
      </c>
    </row>
    <row r="903" spans="1:8" x14ac:dyDescent="0.25">
      <c r="A903" s="1">
        <v>0</v>
      </c>
      <c r="B903" s="1">
        <v>33302</v>
      </c>
      <c r="C903" s="1" t="s">
        <v>465</v>
      </c>
      <c r="D903" s="1">
        <v>1210001</v>
      </c>
      <c r="E903" s="1" t="str">
        <f t="shared" si="28"/>
        <v>333021210001</v>
      </c>
      <c r="F903" s="9" t="str">
        <f t="shared" si="29"/>
        <v>1</v>
      </c>
      <c r="G903" s="1" t="s">
        <v>191</v>
      </c>
      <c r="H903" s="10">
        <v>6173.6</v>
      </c>
    </row>
    <row r="904" spans="1:8" x14ac:dyDescent="0.25">
      <c r="A904" s="1">
        <v>0</v>
      </c>
      <c r="B904" s="1">
        <v>33302</v>
      </c>
      <c r="C904" s="1" t="s">
        <v>465</v>
      </c>
      <c r="D904" s="1">
        <v>1210101</v>
      </c>
      <c r="E904" s="1" t="str">
        <f t="shared" si="28"/>
        <v>333021210101</v>
      </c>
      <c r="F904" s="9" t="str">
        <f t="shared" si="29"/>
        <v>1</v>
      </c>
      <c r="G904" s="1" t="s">
        <v>192</v>
      </c>
      <c r="H904" s="10">
        <v>5723.8</v>
      </c>
    </row>
    <row r="905" spans="1:8" x14ac:dyDescent="0.25">
      <c r="A905" s="1">
        <v>0</v>
      </c>
      <c r="B905" s="1">
        <v>33302</v>
      </c>
      <c r="C905" s="1" t="s">
        <v>465</v>
      </c>
      <c r="D905" s="1">
        <v>1300001</v>
      </c>
      <c r="E905" s="1" t="str">
        <f t="shared" si="28"/>
        <v>333021300001</v>
      </c>
      <c r="F905" s="9" t="str">
        <f t="shared" si="29"/>
        <v>1</v>
      </c>
      <c r="G905" s="1" t="s">
        <v>193</v>
      </c>
      <c r="H905" s="10">
        <v>49171</v>
      </c>
    </row>
    <row r="906" spans="1:8" x14ac:dyDescent="0.25">
      <c r="A906" s="1">
        <v>0</v>
      </c>
      <c r="B906" s="1">
        <v>33302</v>
      </c>
      <c r="C906" s="1" t="s">
        <v>465</v>
      </c>
      <c r="D906" s="1">
        <v>1300002</v>
      </c>
      <c r="E906" s="1" t="str">
        <f t="shared" si="28"/>
        <v>333021300002</v>
      </c>
      <c r="F906" s="9" t="str">
        <f t="shared" si="29"/>
        <v>1</v>
      </c>
      <c r="G906" s="1" t="s">
        <v>194</v>
      </c>
      <c r="H906" s="10">
        <v>17136</v>
      </c>
    </row>
    <row r="907" spans="1:8" x14ac:dyDescent="0.25">
      <c r="A907" s="1">
        <v>0</v>
      </c>
      <c r="B907" s="1">
        <v>33302</v>
      </c>
      <c r="C907" s="1" t="s">
        <v>465</v>
      </c>
      <c r="D907" s="1">
        <v>1300201</v>
      </c>
      <c r="E907" s="1" t="str">
        <f t="shared" si="28"/>
        <v>333021300201</v>
      </c>
      <c r="F907" s="9" t="str">
        <f t="shared" si="29"/>
        <v>1</v>
      </c>
      <c r="G907" s="1" t="s">
        <v>196</v>
      </c>
      <c r="H907" s="10">
        <v>25059</v>
      </c>
    </row>
    <row r="908" spans="1:8" x14ac:dyDescent="0.25">
      <c r="A908" s="1">
        <v>0</v>
      </c>
      <c r="B908" s="1">
        <v>33302</v>
      </c>
      <c r="C908" s="1" t="s">
        <v>465</v>
      </c>
      <c r="D908" s="1">
        <v>1300202</v>
      </c>
      <c r="E908" s="1" t="str">
        <f t="shared" si="28"/>
        <v>333021300202</v>
      </c>
      <c r="F908" s="9" t="str">
        <f t="shared" si="29"/>
        <v>1</v>
      </c>
      <c r="G908" s="1" t="s">
        <v>197</v>
      </c>
      <c r="H908" s="10">
        <v>19491</v>
      </c>
    </row>
    <row r="909" spans="1:8" x14ac:dyDescent="0.25">
      <c r="A909" s="1">
        <v>0</v>
      </c>
      <c r="B909" s="1">
        <v>33302</v>
      </c>
      <c r="C909" s="1" t="s">
        <v>465</v>
      </c>
      <c r="D909" s="1">
        <v>1310001</v>
      </c>
      <c r="E909" s="1" t="str">
        <f t="shared" si="28"/>
        <v>333021310001</v>
      </c>
      <c r="F909" s="9" t="str">
        <f t="shared" si="29"/>
        <v>1</v>
      </c>
      <c r="G909" s="1" t="s">
        <v>198</v>
      </c>
      <c r="H909" s="10">
        <v>2668.45</v>
      </c>
    </row>
    <row r="910" spans="1:8" x14ac:dyDescent="0.25">
      <c r="A910" s="1">
        <v>0</v>
      </c>
      <c r="B910" s="1">
        <v>33302</v>
      </c>
      <c r="C910" s="1" t="s">
        <v>465</v>
      </c>
      <c r="D910" s="1">
        <v>1310003</v>
      </c>
      <c r="E910" s="1" t="str">
        <f t="shared" si="28"/>
        <v>333021310003</v>
      </c>
      <c r="F910" s="9" t="str">
        <f t="shared" si="29"/>
        <v>1</v>
      </c>
      <c r="G910" s="1" t="s">
        <v>200</v>
      </c>
      <c r="H910" s="10">
        <v>1281.29</v>
      </c>
    </row>
    <row r="911" spans="1:8" x14ac:dyDescent="0.25">
      <c r="A911" s="1">
        <v>0</v>
      </c>
      <c r="B911" s="1">
        <v>33302</v>
      </c>
      <c r="C911" s="1" t="s">
        <v>465</v>
      </c>
      <c r="D911" s="1">
        <v>1310004</v>
      </c>
      <c r="E911" s="1" t="str">
        <f t="shared" si="28"/>
        <v>333021310004</v>
      </c>
      <c r="F911" s="9" t="str">
        <f t="shared" si="29"/>
        <v>1</v>
      </c>
      <c r="G911" s="1" t="s">
        <v>201</v>
      </c>
      <c r="H911" s="10">
        <v>919.89</v>
      </c>
    </row>
    <row r="912" spans="1:8" x14ac:dyDescent="0.25">
      <c r="A912" s="1">
        <v>0</v>
      </c>
      <c r="B912" s="1">
        <v>33302</v>
      </c>
      <c r="C912" s="1" t="s">
        <v>465</v>
      </c>
      <c r="D912" s="1">
        <v>1310005</v>
      </c>
      <c r="E912" s="1" t="str">
        <f t="shared" si="28"/>
        <v>333021310005</v>
      </c>
      <c r="F912" s="9" t="str">
        <f t="shared" si="29"/>
        <v>1</v>
      </c>
      <c r="G912" s="1" t="s">
        <v>202</v>
      </c>
      <c r="H912" s="10">
        <v>10</v>
      </c>
    </row>
    <row r="913" spans="1:8" x14ac:dyDescent="0.25">
      <c r="A913" s="1">
        <v>0</v>
      </c>
      <c r="B913" s="1">
        <v>33302</v>
      </c>
      <c r="C913" s="1" t="s">
        <v>465</v>
      </c>
      <c r="D913" s="1">
        <v>1600001</v>
      </c>
      <c r="E913" s="1" t="str">
        <f t="shared" si="28"/>
        <v>333021600001</v>
      </c>
      <c r="F913" s="9" t="str">
        <f t="shared" si="29"/>
        <v>1</v>
      </c>
      <c r="G913" s="1" t="s">
        <v>207</v>
      </c>
      <c r="H913" s="10">
        <f>42411+1582.2</f>
        <v>43993.2</v>
      </c>
    </row>
    <row r="914" spans="1:8" x14ac:dyDescent="0.25">
      <c r="A914" s="1">
        <v>0</v>
      </c>
      <c r="B914" s="1">
        <v>33302</v>
      </c>
      <c r="C914" s="1" t="s">
        <v>465</v>
      </c>
      <c r="D914" s="1">
        <v>2060001</v>
      </c>
      <c r="E914" s="1" t="str">
        <f t="shared" si="28"/>
        <v>333022060001</v>
      </c>
      <c r="F914" s="9" t="str">
        <f t="shared" si="29"/>
        <v>2</v>
      </c>
      <c r="G914" s="1" t="s">
        <v>210</v>
      </c>
      <c r="H914" s="10">
        <v>300</v>
      </c>
    </row>
    <row r="915" spans="1:8" x14ac:dyDescent="0.25">
      <c r="A915" s="1">
        <v>0</v>
      </c>
      <c r="B915" s="1">
        <v>33302</v>
      </c>
      <c r="C915" s="1" t="s">
        <v>465</v>
      </c>
      <c r="D915" s="1">
        <v>2120000</v>
      </c>
      <c r="E915" s="1" t="str">
        <f t="shared" si="28"/>
        <v>333022120000</v>
      </c>
      <c r="F915" s="9" t="str">
        <f t="shared" si="29"/>
        <v>2</v>
      </c>
      <c r="G915" s="1" t="s">
        <v>211</v>
      </c>
      <c r="H915" s="10">
        <v>2500</v>
      </c>
    </row>
    <row r="916" spans="1:8" x14ac:dyDescent="0.25">
      <c r="A916" s="1">
        <v>0</v>
      </c>
      <c r="B916" s="1">
        <v>33302</v>
      </c>
      <c r="C916" s="1" t="s">
        <v>465</v>
      </c>
      <c r="D916" s="1">
        <v>2130001</v>
      </c>
      <c r="E916" s="1" t="str">
        <f t="shared" si="28"/>
        <v>333022130001</v>
      </c>
      <c r="F916" s="9" t="str">
        <f t="shared" si="29"/>
        <v>2</v>
      </c>
      <c r="G916" s="1" t="s">
        <v>212</v>
      </c>
      <c r="H916" s="10">
        <v>2000</v>
      </c>
    </row>
    <row r="917" spans="1:8" x14ac:dyDescent="0.25">
      <c r="A917" s="1">
        <v>0</v>
      </c>
      <c r="B917" s="1">
        <v>33302</v>
      </c>
      <c r="C917" s="1" t="s">
        <v>465</v>
      </c>
      <c r="D917" s="1">
        <v>2150001</v>
      </c>
      <c r="E917" s="1" t="str">
        <f t="shared" si="28"/>
        <v>333022150001</v>
      </c>
      <c r="F917" s="9" t="str">
        <f t="shared" si="29"/>
        <v>2</v>
      </c>
      <c r="G917" s="1" t="s">
        <v>214</v>
      </c>
      <c r="H917" s="10">
        <v>1000</v>
      </c>
    </row>
    <row r="918" spans="1:8" x14ac:dyDescent="0.25">
      <c r="A918" s="1">
        <v>0</v>
      </c>
      <c r="B918" s="1">
        <v>33302</v>
      </c>
      <c r="C918" s="1" t="s">
        <v>465</v>
      </c>
      <c r="D918" s="1">
        <v>2160001</v>
      </c>
      <c r="E918" s="1" t="str">
        <f t="shared" si="28"/>
        <v>333022160001</v>
      </c>
      <c r="F918" s="9" t="str">
        <f t="shared" si="29"/>
        <v>2</v>
      </c>
      <c r="G918" s="1" t="s">
        <v>215</v>
      </c>
      <c r="H918" s="10">
        <v>1936</v>
      </c>
    </row>
    <row r="919" spans="1:8" x14ac:dyDescent="0.25">
      <c r="A919" s="1">
        <v>0</v>
      </c>
      <c r="B919" s="1">
        <v>33302</v>
      </c>
      <c r="C919" s="1" t="s">
        <v>465</v>
      </c>
      <c r="D919" s="1">
        <v>2200001</v>
      </c>
      <c r="E919" s="1" t="str">
        <f t="shared" si="28"/>
        <v>333022200001</v>
      </c>
      <c r="F919" s="9" t="str">
        <f t="shared" si="29"/>
        <v>2</v>
      </c>
      <c r="G919" s="1" t="s">
        <v>218</v>
      </c>
      <c r="H919" s="10">
        <v>1500</v>
      </c>
    </row>
    <row r="920" spans="1:8" x14ac:dyDescent="0.25">
      <c r="A920" s="1">
        <v>0</v>
      </c>
      <c r="B920" s="1">
        <v>33302</v>
      </c>
      <c r="C920" s="1" t="s">
        <v>465</v>
      </c>
      <c r="D920" s="1">
        <v>2200010</v>
      </c>
      <c r="E920" s="1" t="str">
        <f t="shared" si="28"/>
        <v>333022200010</v>
      </c>
      <c r="F920" s="9" t="str">
        <f t="shared" si="29"/>
        <v>2</v>
      </c>
      <c r="G920" s="1" t="s">
        <v>219</v>
      </c>
      <c r="H920" s="10">
        <v>350</v>
      </c>
    </row>
    <row r="921" spans="1:8" x14ac:dyDescent="0.25">
      <c r="A921" s="1">
        <v>0</v>
      </c>
      <c r="B921" s="1">
        <v>33302</v>
      </c>
      <c r="C921" s="1" t="s">
        <v>465</v>
      </c>
      <c r="D921" s="1">
        <v>2200101</v>
      </c>
      <c r="E921" s="1" t="str">
        <f t="shared" si="28"/>
        <v>333022200101</v>
      </c>
      <c r="F921" s="9" t="str">
        <f t="shared" si="29"/>
        <v>2</v>
      </c>
      <c r="G921" s="1" t="s">
        <v>452</v>
      </c>
      <c r="H921" s="10">
        <v>800</v>
      </c>
    </row>
    <row r="922" spans="1:8" x14ac:dyDescent="0.25">
      <c r="A922" s="1">
        <v>0</v>
      </c>
      <c r="B922" s="1">
        <v>33302</v>
      </c>
      <c r="C922" s="1" t="s">
        <v>465</v>
      </c>
      <c r="D922" s="1">
        <v>2210001</v>
      </c>
      <c r="E922" s="1" t="str">
        <f t="shared" si="28"/>
        <v>333022210001</v>
      </c>
      <c r="F922" s="9" t="str">
        <f t="shared" si="29"/>
        <v>2</v>
      </c>
      <c r="G922" s="1" t="s">
        <v>220</v>
      </c>
      <c r="H922" s="10">
        <v>10000</v>
      </c>
    </row>
    <row r="923" spans="1:8" x14ac:dyDescent="0.25">
      <c r="A923" s="1">
        <v>0</v>
      </c>
      <c r="B923" s="1">
        <v>33302</v>
      </c>
      <c r="C923" s="1" t="s">
        <v>465</v>
      </c>
      <c r="D923" s="1">
        <v>2210101</v>
      </c>
      <c r="E923" s="1" t="str">
        <f t="shared" si="28"/>
        <v>333022210101</v>
      </c>
      <c r="F923" s="9" t="str">
        <f t="shared" si="29"/>
        <v>2</v>
      </c>
      <c r="G923" s="1" t="s">
        <v>221</v>
      </c>
      <c r="H923" s="10">
        <v>200</v>
      </c>
    </row>
    <row r="924" spans="1:8" x14ac:dyDescent="0.25">
      <c r="A924" s="1">
        <v>0</v>
      </c>
      <c r="B924" s="1">
        <v>33302</v>
      </c>
      <c r="C924" s="1" t="s">
        <v>465</v>
      </c>
      <c r="D924" s="1">
        <v>2210201</v>
      </c>
      <c r="E924" s="1" t="str">
        <f t="shared" si="28"/>
        <v>333022210201</v>
      </c>
      <c r="F924" s="9" t="str">
        <f t="shared" si="29"/>
        <v>2</v>
      </c>
      <c r="G924" s="1" t="s">
        <v>307</v>
      </c>
      <c r="H924" s="10">
        <v>6500</v>
      </c>
    </row>
    <row r="925" spans="1:8" x14ac:dyDescent="0.25">
      <c r="A925" s="1">
        <v>0</v>
      </c>
      <c r="B925" s="1">
        <v>33302</v>
      </c>
      <c r="C925" s="1" t="s">
        <v>465</v>
      </c>
      <c r="D925" s="1">
        <v>2219905</v>
      </c>
      <c r="E925" s="1" t="str">
        <f t="shared" si="28"/>
        <v>333022219905</v>
      </c>
      <c r="F925" s="9" t="str">
        <f t="shared" si="29"/>
        <v>2</v>
      </c>
      <c r="G925" s="1" t="s">
        <v>225</v>
      </c>
      <c r="H925" s="10">
        <v>50</v>
      </c>
    </row>
    <row r="926" spans="1:8" x14ac:dyDescent="0.25">
      <c r="A926" s="1">
        <v>0</v>
      </c>
      <c r="B926" s="1">
        <v>33302</v>
      </c>
      <c r="C926" s="1" t="s">
        <v>465</v>
      </c>
      <c r="D926" s="1">
        <v>2220001</v>
      </c>
      <c r="E926" s="1" t="str">
        <f t="shared" si="28"/>
        <v>333022220001</v>
      </c>
      <c r="F926" s="9" t="str">
        <f t="shared" si="29"/>
        <v>2</v>
      </c>
      <c r="G926" s="1" t="s">
        <v>226</v>
      </c>
      <c r="H926" s="10">
        <v>900</v>
      </c>
    </row>
    <row r="927" spans="1:8" x14ac:dyDescent="0.25">
      <c r="A927" s="1">
        <v>0</v>
      </c>
      <c r="B927" s="1">
        <v>33302</v>
      </c>
      <c r="C927" s="1" t="s">
        <v>465</v>
      </c>
      <c r="D927" s="1">
        <v>2220101</v>
      </c>
      <c r="E927" s="1" t="str">
        <f t="shared" si="28"/>
        <v>333022220101</v>
      </c>
      <c r="F927" s="9" t="str">
        <f t="shared" si="29"/>
        <v>2</v>
      </c>
      <c r="G927" s="1" t="s">
        <v>384</v>
      </c>
      <c r="H927" s="10">
        <v>800</v>
      </c>
    </row>
    <row r="928" spans="1:8" x14ac:dyDescent="0.25">
      <c r="A928" s="1">
        <v>0</v>
      </c>
      <c r="B928" s="1">
        <v>33302</v>
      </c>
      <c r="C928" s="1" t="s">
        <v>465</v>
      </c>
      <c r="D928" s="1">
        <v>2220301</v>
      </c>
      <c r="E928" s="1" t="str">
        <f t="shared" si="28"/>
        <v>333022220301</v>
      </c>
      <c r="F928" s="9" t="str">
        <f t="shared" si="29"/>
        <v>2</v>
      </c>
      <c r="G928" s="1" t="s">
        <v>385</v>
      </c>
      <c r="H928" s="10">
        <v>2000</v>
      </c>
    </row>
    <row r="929" spans="1:8" x14ac:dyDescent="0.25">
      <c r="A929" s="1">
        <v>0</v>
      </c>
      <c r="B929" s="1">
        <v>33302</v>
      </c>
      <c r="C929" s="1" t="s">
        <v>465</v>
      </c>
      <c r="D929" s="1">
        <v>2230001</v>
      </c>
      <c r="E929" s="1" t="str">
        <f t="shared" si="28"/>
        <v>333022230001</v>
      </c>
      <c r="F929" s="9" t="str">
        <f t="shared" si="29"/>
        <v>2</v>
      </c>
      <c r="G929" s="1" t="s">
        <v>432</v>
      </c>
      <c r="H929" s="10">
        <v>500</v>
      </c>
    </row>
    <row r="930" spans="1:8" x14ac:dyDescent="0.25">
      <c r="A930" s="1">
        <v>0</v>
      </c>
      <c r="B930" s="1">
        <v>33302</v>
      </c>
      <c r="C930" s="1" t="s">
        <v>465</v>
      </c>
      <c r="D930" s="1">
        <v>2250100</v>
      </c>
      <c r="E930" s="1" t="str">
        <f t="shared" si="28"/>
        <v>333022250100</v>
      </c>
      <c r="F930" s="9" t="str">
        <f t="shared" si="29"/>
        <v>2</v>
      </c>
      <c r="G930" s="1" t="s">
        <v>466</v>
      </c>
      <c r="H930" s="10">
        <v>150</v>
      </c>
    </row>
    <row r="931" spans="1:8" x14ac:dyDescent="0.25">
      <c r="A931" s="1">
        <v>0</v>
      </c>
      <c r="B931" s="1">
        <v>33302</v>
      </c>
      <c r="C931" s="1" t="s">
        <v>465</v>
      </c>
      <c r="D931" s="1">
        <v>2260101</v>
      </c>
      <c r="E931" s="1" t="str">
        <f t="shared" si="28"/>
        <v>333022260101</v>
      </c>
      <c r="F931" s="9" t="str">
        <f t="shared" si="29"/>
        <v>2</v>
      </c>
      <c r="G931" s="1" t="s">
        <v>344</v>
      </c>
      <c r="H931" s="10">
        <v>800</v>
      </c>
    </row>
    <row r="932" spans="1:8" x14ac:dyDescent="0.25">
      <c r="A932" s="1">
        <v>0</v>
      </c>
      <c r="B932" s="1">
        <v>33302</v>
      </c>
      <c r="C932" s="1" t="s">
        <v>465</v>
      </c>
      <c r="D932" s="1">
        <v>2260201</v>
      </c>
      <c r="E932" s="1" t="str">
        <f t="shared" si="28"/>
        <v>333022260201</v>
      </c>
      <c r="F932" s="9" t="str">
        <f t="shared" si="29"/>
        <v>2</v>
      </c>
      <c r="G932" s="1" t="s">
        <v>345</v>
      </c>
      <c r="H932" s="10">
        <v>3000</v>
      </c>
    </row>
    <row r="933" spans="1:8" x14ac:dyDescent="0.25">
      <c r="A933" s="1">
        <v>0</v>
      </c>
      <c r="B933" s="1">
        <v>33302</v>
      </c>
      <c r="C933" s="1" t="s">
        <v>465</v>
      </c>
      <c r="D933" s="1">
        <v>2260601</v>
      </c>
      <c r="E933" s="1" t="str">
        <f t="shared" si="28"/>
        <v>333022260601</v>
      </c>
      <c r="F933" s="9" t="str">
        <f t="shared" si="29"/>
        <v>2</v>
      </c>
      <c r="G933" s="1" t="s">
        <v>461</v>
      </c>
      <c r="H933" s="10">
        <v>3000</v>
      </c>
    </row>
    <row r="934" spans="1:8" x14ac:dyDescent="0.25">
      <c r="A934" s="1">
        <v>0</v>
      </c>
      <c r="B934" s="1">
        <v>33302</v>
      </c>
      <c r="C934" s="1" t="s">
        <v>465</v>
      </c>
      <c r="D934" s="1">
        <v>2260603</v>
      </c>
      <c r="E934" s="1" t="str">
        <f t="shared" si="28"/>
        <v>333022260603</v>
      </c>
      <c r="F934" s="9" t="str">
        <f t="shared" si="29"/>
        <v>2</v>
      </c>
      <c r="G934" s="1" t="s">
        <v>467</v>
      </c>
      <c r="H934" s="10">
        <v>5000</v>
      </c>
    </row>
    <row r="935" spans="1:8" x14ac:dyDescent="0.25">
      <c r="A935" s="1">
        <v>0</v>
      </c>
      <c r="B935" s="1">
        <v>33302</v>
      </c>
      <c r="C935" s="1" t="s">
        <v>465</v>
      </c>
      <c r="D935" s="1">
        <v>2260604</v>
      </c>
      <c r="E935" s="1" t="str">
        <f t="shared" si="28"/>
        <v>333022260604</v>
      </c>
      <c r="F935" s="9" t="str">
        <f t="shared" si="29"/>
        <v>2</v>
      </c>
      <c r="G935" s="1" t="s">
        <v>468</v>
      </c>
      <c r="H935" s="10">
        <v>1000</v>
      </c>
    </row>
    <row r="936" spans="1:8" x14ac:dyDescent="0.25">
      <c r="A936" s="1">
        <v>0</v>
      </c>
      <c r="B936" s="1">
        <v>33302</v>
      </c>
      <c r="C936" s="1" t="s">
        <v>465</v>
      </c>
      <c r="D936" s="1">
        <v>2270101</v>
      </c>
      <c r="E936" s="1" t="str">
        <f t="shared" si="28"/>
        <v>333022270101</v>
      </c>
      <c r="F936" s="9" t="str">
        <f t="shared" si="29"/>
        <v>2</v>
      </c>
      <c r="G936" s="1" t="s">
        <v>351</v>
      </c>
      <c r="H936" s="10">
        <v>18000</v>
      </c>
    </row>
    <row r="937" spans="1:8" x14ac:dyDescent="0.25">
      <c r="A937" s="1">
        <v>0</v>
      </c>
      <c r="B937" s="1">
        <v>33302</v>
      </c>
      <c r="C937" s="1" t="s">
        <v>465</v>
      </c>
      <c r="D937" s="1">
        <v>2270600</v>
      </c>
      <c r="E937" s="1" t="str">
        <f t="shared" si="28"/>
        <v>333022270600</v>
      </c>
      <c r="F937" s="9" t="str">
        <f t="shared" si="29"/>
        <v>2</v>
      </c>
      <c r="G937" s="1" t="s">
        <v>245</v>
      </c>
      <c r="H937" s="10">
        <v>7000</v>
      </c>
    </row>
    <row r="938" spans="1:8" x14ac:dyDescent="0.25">
      <c r="A938" s="1">
        <v>0</v>
      </c>
      <c r="B938" s="1">
        <v>33302</v>
      </c>
      <c r="C938" s="1" t="s">
        <v>465</v>
      </c>
      <c r="D938" s="1">
        <v>2270607</v>
      </c>
      <c r="E938" s="1" t="str">
        <f t="shared" si="28"/>
        <v>333022270607</v>
      </c>
      <c r="F938" s="9" t="str">
        <f t="shared" si="29"/>
        <v>2</v>
      </c>
      <c r="G938" s="1" t="s">
        <v>469</v>
      </c>
      <c r="H938" s="10">
        <v>4000</v>
      </c>
    </row>
    <row r="939" spans="1:8" x14ac:dyDescent="0.25">
      <c r="A939" s="1">
        <v>0</v>
      </c>
      <c r="B939" s="1">
        <v>33302</v>
      </c>
      <c r="C939" s="1" t="s">
        <v>465</v>
      </c>
      <c r="D939" s="1">
        <v>2279936</v>
      </c>
      <c r="E939" s="1" t="str">
        <f t="shared" si="28"/>
        <v>333022279936</v>
      </c>
      <c r="F939" s="9" t="str">
        <f t="shared" si="29"/>
        <v>2</v>
      </c>
      <c r="G939" s="1" t="s">
        <v>470</v>
      </c>
      <c r="H939" s="10">
        <v>4000</v>
      </c>
    </row>
    <row r="940" spans="1:8" x14ac:dyDescent="0.25">
      <c r="A940" s="1">
        <v>0</v>
      </c>
      <c r="B940" s="1">
        <v>33302</v>
      </c>
      <c r="C940" s="1" t="s">
        <v>465</v>
      </c>
      <c r="D940" s="1">
        <v>2302000</v>
      </c>
      <c r="E940" s="1" t="str">
        <f t="shared" si="28"/>
        <v>333022302000</v>
      </c>
      <c r="F940" s="9" t="str">
        <f t="shared" si="29"/>
        <v>2</v>
      </c>
      <c r="G940" s="1" t="s">
        <v>232</v>
      </c>
      <c r="H940" s="10">
        <v>50</v>
      </c>
    </row>
    <row r="941" spans="1:8" x14ac:dyDescent="0.25">
      <c r="A941" s="1">
        <v>0</v>
      </c>
      <c r="B941" s="1">
        <v>33302</v>
      </c>
      <c r="C941" s="1" t="s">
        <v>465</v>
      </c>
      <c r="D941" s="1">
        <v>2312000</v>
      </c>
      <c r="E941" s="1" t="str">
        <f t="shared" si="28"/>
        <v>333022312000</v>
      </c>
      <c r="F941" s="9" t="str">
        <f t="shared" si="29"/>
        <v>2</v>
      </c>
      <c r="G941" s="1" t="s">
        <v>233</v>
      </c>
      <c r="H941" s="10">
        <v>296</v>
      </c>
    </row>
    <row r="942" spans="1:8" x14ac:dyDescent="0.25">
      <c r="A942" s="1">
        <v>0</v>
      </c>
      <c r="B942" s="1">
        <v>33302</v>
      </c>
      <c r="C942" s="1" t="s">
        <v>465</v>
      </c>
      <c r="D942" s="1">
        <v>2400000</v>
      </c>
      <c r="E942" s="1" t="str">
        <f t="shared" si="28"/>
        <v>333022400000</v>
      </c>
      <c r="F942" s="9" t="str">
        <f t="shared" si="29"/>
        <v>2</v>
      </c>
      <c r="G942" s="1" t="s">
        <v>425</v>
      </c>
      <c r="H942" s="10">
        <v>1000</v>
      </c>
    </row>
    <row r="943" spans="1:8" x14ac:dyDescent="0.25">
      <c r="A943" s="1">
        <v>0</v>
      </c>
      <c r="B943" s="1">
        <v>33302</v>
      </c>
      <c r="C943" s="1" t="s">
        <v>465</v>
      </c>
      <c r="D943" s="1">
        <v>2400001</v>
      </c>
      <c r="E943" s="1" t="str">
        <f t="shared" si="28"/>
        <v>333022400001</v>
      </c>
      <c r="F943" s="9" t="str">
        <f t="shared" si="29"/>
        <v>2</v>
      </c>
      <c r="G943" s="1" t="s">
        <v>471</v>
      </c>
      <c r="H943" s="10">
        <v>8000</v>
      </c>
    </row>
    <row r="944" spans="1:8" x14ac:dyDescent="0.25">
      <c r="A944" s="1">
        <v>0</v>
      </c>
      <c r="B944" s="1">
        <v>33302</v>
      </c>
      <c r="C944" s="1" t="s">
        <v>465</v>
      </c>
      <c r="D944" s="1">
        <v>6220000</v>
      </c>
      <c r="E944" s="1" t="str">
        <f t="shared" si="28"/>
        <v>333026220000</v>
      </c>
      <c r="F944" s="9" t="str">
        <f t="shared" si="29"/>
        <v>6</v>
      </c>
      <c r="G944" s="1" t="s">
        <v>472</v>
      </c>
      <c r="H944" s="10">
        <v>50000</v>
      </c>
    </row>
    <row r="945" spans="1:8" x14ac:dyDescent="0.25">
      <c r="A945" s="1">
        <v>0</v>
      </c>
      <c r="B945" s="1">
        <v>33302</v>
      </c>
      <c r="C945" s="1" t="s">
        <v>465</v>
      </c>
      <c r="D945" s="1">
        <v>6330001</v>
      </c>
      <c r="E945" s="1" t="str">
        <f t="shared" si="28"/>
        <v>333026330001</v>
      </c>
      <c r="F945" s="9" t="str">
        <f t="shared" si="29"/>
        <v>6</v>
      </c>
      <c r="G945" s="1" t="s">
        <v>271</v>
      </c>
      <c r="H945" s="10">
        <v>5000</v>
      </c>
    </row>
    <row r="946" spans="1:8" x14ac:dyDescent="0.25">
      <c r="A946" s="1">
        <v>0</v>
      </c>
      <c r="B946" s="1">
        <v>33302</v>
      </c>
      <c r="C946" s="1" t="s">
        <v>465</v>
      </c>
      <c r="D946" s="1">
        <v>6350000</v>
      </c>
      <c r="E946" s="1" t="str">
        <f t="shared" si="28"/>
        <v>333026350000</v>
      </c>
      <c r="F946" s="9" t="str">
        <f t="shared" si="29"/>
        <v>6</v>
      </c>
      <c r="G946" s="1" t="s">
        <v>330</v>
      </c>
      <c r="H946" s="10">
        <v>2000</v>
      </c>
    </row>
    <row r="947" spans="1:8" x14ac:dyDescent="0.25">
      <c r="A947" s="1">
        <v>0</v>
      </c>
      <c r="B947" s="1">
        <v>33302</v>
      </c>
      <c r="C947" s="1" t="s">
        <v>465</v>
      </c>
      <c r="D947" s="1">
        <v>6360000</v>
      </c>
      <c r="E947" s="1" t="str">
        <f t="shared" si="28"/>
        <v>333026360000</v>
      </c>
      <c r="F947" s="9" t="str">
        <f t="shared" si="29"/>
        <v>6</v>
      </c>
      <c r="G947" s="1" t="s">
        <v>237</v>
      </c>
      <c r="H947" s="10">
        <v>1500</v>
      </c>
    </row>
    <row r="948" spans="1:8" x14ac:dyDescent="0.25">
      <c r="A948" s="1">
        <v>0</v>
      </c>
      <c r="B948" s="1">
        <v>33302</v>
      </c>
      <c r="C948" s="1" t="s">
        <v>465</v>
      </c>
      <c r="D948" s="1">
        <v>6410001</v>
      </c>
      <c r="E948" s="1" t="str">
        <f t="shared" si="28"/>
        <v>333026410001</v>
      </c>
      <c r="F948" s="9" t="str">
        <f t="shared" si="29"/>
        <v>6</v>
      </c>
      <c r="G948" s="1" t="s">
        <v>238</v>
      </c>
      <c r="H948" s="10">
        <v>4000</v>
      </c>
    </row>
    <row r="949" spans="1:8" x14ac:dyDescent="0.25">
      <c r="A949" s="1">
        <v>0</v>
      </c>
      <c r="B949" s="1">
        <v>33400</v>
      </c>
      <c r="C949" s="1" t="s">
        <v>473</v>
      </c>
      <c r="D949" s="1">
        <v>2279904</v>
      </c>
      <c r="E949" s="1" t="str">
        <f t="shared" si="28"/>
        <v>334002279904</v>
      </c>
      <c r="F949" s="9" t="str">
        <f t="shared" si="29"/>
        <v>2</v>
      </c>
      <c r="G949" s="1" t="s">
        <v>474</v>
      </c>
      <c r="H949" s="10">
        <v>2500</v>
      </c>
    </row>
    <row r="950" spans="1:8" x14ac:dyDescent="0.25">
      <c r="A950" s="1">
        <v>0</v>
      </c>
      <c r="B950" s="1">
        <v>33400</v>
      </c>
      <c r="C950" s="1" t="s">
        <v>473</v>
      </c>
      <c r="D950" s="1">
        <v>2279905</v>
      </c>
      <c r="E950" s="1" t="str">
        <f t="shared" si="28"/>
        <v>334002279905</v>
      </c>
      <c r="F950" s="9" t="str">
        <f t="shared" si="29"/>
        <v>2</v>
      </c>
      <c r="G950" s="1" t="s">
        <v>475</v>
      </c>
      <c r="H950" s="10">
        <v>5000</v>
      </c>
    </row>
    <row r="951" spans="1:8" x14ac:dyDescent="0.25">
      <c r="A951" s="1">
        <v>0</v>
      </c>
      <c r="B951" s="1">
        <v>33400</v>
      </c>
      <c r="C951" s="1" t="s">
        <v>473</v>
      </c>
      <c r="D951" s="1">
        <v>2279909</v>
      </c>
      <c r="E951" s="1" t="str">
        <f t="shared" si="28"/>
        <v>334002279909</v>
      </c>
      <c r="F951" s="9" t="str">
        <f t="shared" si="29"/>
        <v>2</v>
      </c>
      <c r="G951" s="1" t="s">
        <v>476</v>
      </c>
      <c r="H951" s="10">
        <v>8500</v>
      </c>
    </row>
    <row r="952" spans="1:8" x14ac:dyDescent="0.25">
      <c r="A952" s="1">
        <v>0</v>
      </c>
      <c r="B952" s="1">
        <v>33400</v>
      </c>
      <c r="C952" s="1" t="s">
        <v>473</v>
      </c>
      <c r="D952" s="1">
        <v>2279910</v>
      </c>
      <c r="E952" s="1" t="str">
        <f t="shared" si="28"/>
        <v>334002279910</v>
      </c>
      <c r="F952" s="9" t="str">
        <f t="shared" si="29"/>
        <v>2</v>
      </c>
      <c r="G952" s="1" t="s">
        <v>477</v>
      </c>
      <c r="H952" s="10">
        <v>5400</v>
      </c>
    </row>
    <row r="953" spans="1:8" x14ac:dyDescent="0.25">
      <c r="A953" s="1">
        <v>0</v>
      </c>
      <c r="B953" s="1">
        <v>33400</v>
      </c>
      <c r="C953" s="1" t="s">
        <v>473</v>
      </c>
      <c r="D953" s="1">
        <v>2279911</v>
      </c>
      <c r="E953" s="1" t="str">
        <f t="shared" si="28"/>
        <v>334002279911</v>
      </c>
      <c r="F953" s="9" t="str">
        <f t="shared" si="29"/>
        <v>2</v>
      </c>
      <c r="G953" s="1" t="s">
        <v>478</v>
      </c>
      <c r="H953" s="10">
        <v>2350</v>
      </c>
    </row>
    <row r="954" spans="1:8" x14ac:dyDescent="0.25">
      <c r="A954" s="1">
        <v>0</v>
      </c>
      <c r="B954" s="1">
        <v>33400</v>
      </c>
      <c r="C954" s="1" t="s">
        <v>473</v>
      </c>
      <c r="D954" s="1">
        <v>2279912</v>
      </c>
      <c r="E954" s="1" t="str">
        <f t="shared" si="28"/>
        <v>334002279912</v>
      </c>
      <c r="F954" s="9" t="str">
        <f t="shared" si="29"/>
        <v>2</v>
      </c>
      <c r="G954" s="1" t="s">
        <v>479</v>
      </c>
      <c r="H954" s="10">
        <v>150</v>
      </c>
    </row>
    <row r="955" spans="1:8" x14ac:dyDescent="0.25">
      <c r="A955" s="1">
        <v>0</v>
      </c>
      <c r="B955" s="1">
        <v>33400</v>
      </c>
      <c r="C955" s="1" t="s">
        <v>473</v>
      </c>
      <c r="D955" s="1">
        <v>2279917</v>
      </c>
      <c r="E955" s="1" t="str">
        <f t="shared" si="28"/>
        <v>334002279917</v>
      </c>
      <c r="F955" s="9" t="str">
        <f t="shared" si="29"/>
        <v>2</v>
      </c>
      <c r="G955" s="1" t="s">
        <v>480</v>
      </c>
      <c r="H955" s="10">
        <v>750</v>
      </c>
    </row>
    <row r="956" spans="1:8" x14ac:dyDescent="0.25">
      <c r="A956" s="1">
        <v>0</v>
      </c>
      <c r="B956" s="1">
        <v>33400</v>
      </c>
      <c r="C956" s="1" t="s">
        <v>473</v>
      </c>
      <c r="D956" s="1">
        <v>2279937</v>
      </c>
      <c r="E956" s="1" t="str">
        <f t="shared" si="28"/>
        <v>334002279937</v>
      </c>
      <c r="F956" s="9" t="str">
        <f t="shared" si="29"/>
        <v>2</v>
      </c>
      <c r="G956" s="1" t="s">
        <v>481</v>
      </c>
      <c r="H956" s="10">
        <v>1500</v>
      </c>
    </row>
    <row r="957" spans="1:8" x14ac:dyDescent="0.25">
      <c r="A957" s="1">
        <v>0</v>
      </c>
      <c r="B957" s="1">
        <v>33400</v>
      </c>
      <c r="C957" s="1" t="s">
        <v>473</v>
      </c>
      <c r="D957" s="1">
        <v>4800004</v>
      </c>
      <c r="E957" s="1" t="str">
        <f t="shared" si="28"/>
        <v>334004800004</v>
      </c>
      <c r="F957" s="9" t="str">
        <f t="shared" si="29"/>
        <v>4</v>
      </c>
      <c r="G957" s="1" t="s">
        <v>482</v>
      </c>
      <c r="H957" s="10">
        <v>1500</v>
      </c>
    </row>
    <row r="958" spans="1:8" x14ac:dyDescent="0.25">
      <c r="A958" s="1">
        <v>0</v>
      </c>
      <c r="B958" s="1">
        <v>33400</v>
      </c>
      <c r="C958" s="1" t="s">
        <v>473</v>
      </c>
      <c r="D958" s="1">
        <v>4800008</v>
      </c>
      <c r="E958" s="1" t="str">
        <f t="shared" si="28"/>
        <v>334004800008</v>
      </c>
      <c r="F958" s="9" t="str">
        <f t="shared" si="29"/>
        <v>4</v>
      </c>
      <c r="G958" s="1" t="s">
        <v>483</v>
      </c>
      <c r="H958" s="10">
        <v>1260</v>
      </c>
    </row>
    <row r="959" spans="1:8" x14ac:dyDescent="0.25">
      <c r="A959" s="1">
        <v>0</v>
      </c>
      <c r="B959" s="1">
        <v>33400</v>
      </c>
      <c r="C959" s="1" t="s">
        <v>473</v>
      </c>
      <c r="D959" s="1">
        <v>4800009</v>
      </c>
      <c r="E959" s="1" t="str">
        <f t="shared" si="28"/>
        <v>334004800009</v>
      </c>
      <c r="F959" s="9" t="str">
        <f t="shared" si="29"/>
        <v>4</v>
      </c>
      <c r="G959" s="1" t="s">
        <v>484</v>
      </c>
      <c r="H959" s="10">
        <v>3000</v>
      </c>
    </row>
    <row r="960" spans="1:8" x14ac:dyDescent="0.25">
      <c r="A960" s="1">
        <v>0</v>
      </c>
      <c r="B960" s="1">
        <v>33400</v>
      </c>
      <c r="C960" s="1" t="s">
        <v>473</v>
      </c>
      <c r="D960" s="1">
        <v>4800010</v>
      </c>
      <c r="E960" s="1" t="str">
        <f t="shared" si="28"/>
        <v>334004800010</v>
      </c>
      <c r="F960" s="9" t="str">
        <f t="shared" si="29"/>
        <v>4</v>
      </c>
      <c r="G960" s="1" t="s">
        <v>485</v>
      </c>
      <c r="H960" s="10">
        <v>9520</v>
      </c>
    </row>
    <row r="961" spans="1:8" x14ac:dyDescent="0.25">
      <c r="A961" s="1">
        <v>0</v>
      </c>
      <c r="B961" s="1">
        <v>33400</v>
      </c>
      <c r="C961" s="1" t="s">
        <v>473</v>
      </c>
      <c r="D961" s="1">
        <v>4800013</v>
      </c>
      <c r="E961" s="1" t="str">
        <f t="shared" si="28"/>
        <v>334004800013</v>
      </c>
      <c r="F961" s="9" t="str">
        <f t="shared" si="29"/>
        <v>4</v>
      </c>
      <c r="G961" s="1" t="s">
        <v>486</v>
      </c>
      <c r="H961" s="10">
        <v>1360</v>
      </c>
    </row>
    <row r="962" spans="1:8" x14ac:dyDescent="0.25">
      <c r="A962" s="1">
        <v>0</v>
      </c>
      <c r="B962" s="1">
        <v>33400</v>
      </c>
      <c r="C962" s="1" t="s">
        <v>473</v>
      </c>
      <c r="D962" s="1">
        <v>4800014</v>
      </c>
      <c r="E962" s="1" t="str">
        <f t="shared" si="28"/>
        <v>334004800014</v>
      </c>
      <c r="F962" s="9" t="str">
        <f t="shared" si="29"/>
        <v>4</v>
      </c>
      <c r="G962" s="1" t="s">
        <v>487</v>
      </c>
      <c r="H962" s="10">
        <v>5000</v>
      </c>
    </row>
    <row r="963" spans="1:8" x14ac:dyDescent="0.25">
      <c r="A963" s="1">
        <v>0</v>
      </c>
      <c r="B963" s="1">
        <v>33400</v>
      </c>
      <c r="C963" s="1" t="s">
        <v>473</v>
      </c>
      <c r="D963" s="63">
        <v>2260901</v>
      </c>
      <c r="E963" s="1" t="str">
        <f t="shared" ref="E963:E1026" si="30">CONCATENATE(B963,D963)</f>
        <v>334002260901</v>
      </c>
      <c r="F963" s="9" t="str">
        <f t="shared" ref="F963:F1026" si="31">MID(D963,1,1)</f>
        <v>2</v>
      </c>
      <c r="G963" s="1" t="s">
        <v>794</v>
      </c>
      <c r="H963" s="10">
        <v>6000</v>
      </c>
    </row>
    <row r="964" spans="1:8" x14ac:dyDescent="0.25">
      <c r="A964" s="1">
        <v>0</v>
      </c>
      <c r="B964" s="1">
        <v>33400</v>
      </c>
      <c r="C964" s="1" t="s">
        <v>473</v>
      </c>
      <c r="D964" s="1">
        <v>4800018</v>
      </c>
      <c r="E964" s="1" t="str">
        <f t="shared" si="30"/>
        <v>334004800018</v>
      </c>
      <c r="F964" s="9" t="str">
        <f t="shared" si="31"/>
        <v>4</v>
      </c>
      <c r="G964" s="1" t="s">
        <v>488</v>
      </c>
      <c r="H964" s="10">
        <v>600</v>
      </c>
    </row>
    <row r="965" spans="1:8" x14ac:dyDescent="0.25">
      <c r="A965" s="1">
        <v>0</v>
      </c>
      <c r="B965" s="1">
        <v>33400</v>
      </c>
      <c r="C965" s="1" t="s">
        <v>473</v>
      </c>
      <c r="D965" s="1">
        <v>4800019</v>
      </c>
      <c r="E965" s="1" t="str">
        <f t="shared" si="30"/>
        <v>334004800019</v>
      </c>
      <c r="F965" s="9" t="str">
        <f t="shared" si="31"/>
        <v>4</v>
      </c>
      <c r="G965" s="1" t="s">
        <v>489</v>
      </c>
      <c r="H965" s="10">
        <v>4500</v>
      </c>
    </row>
    <row r="966" spans="1:8" x14ac:dyDescent="0.25">
      <c r="A966" s="1">
        <v>0</v>
      </c>
      <c r="B966" s="1">
        <v>33400</v>
      </c>
      <c r="C966" s="1" t="s">
        <v>473</v>
      </c>
      <c r="D966" s="1">
        <v>4800080</v>
      </c>
      <c r="E966" s="1" t="str">
        <f t="shared" si="30"/>
        <v>334004800080</v>
      </c>
      <c r="F966" s="9" t="str">
        <f t="shared" si="31"/>
        <v>4</v>
      </c>
      <c r="G966" s="1" t="s">
        <v>490</v>
      </c>
      <c r="H966" s="10">
        <v>3500</v>
      </c>
    </row>
    <row r="967" spans="1:8" x14ac:dyDescent="0.25">
      <c r="A967" s="1">
        <v>0</v>
      </c>
      <c r="B967" s="1">
        <v>33400</v>
      </c>
      <c r="C967" s="1" t="s">
        <v>473</v>
      </c>
      <c r="D967" s="1">
        <v>4800083</v>
      </c>
      <c r="E967" s="1" t="str">
        <f t="shared" si="30"/>
        <v>334004800083</v>
      </c>
      <c r="F967" s="9" t="str">
        <f t="shared" si="31"/>
        <v>4</v>
      </c>
      <c r="G967" s="1" t="s">
        <v>491</v>
      </c>
      <c r="H967" s="10">
        <v>20000</v>
      </c>
    </row>
    <row r="968" spans="1:8" x14ac:dyDescent="0.25">
      <c r="A968" s="1">
        <v>0</v>
      </c>
      <c r="B968" s="1">
        <v>33400</v>
      </c>
      <c r="C968" s="1" t="s">
        <v>473</v>
      </c>
      <c r="D968" s="1">
        <v>4800085</v>
      </c>
      <c r="E968" s="1" t="str">
        <f t="shared" si="30"/>
        <v>334004800085</v>
      </c>
      <c r="F968" s="9" t="str">
        <f t="shared" si="31"/>
        <v>4</v>
      </c>
      <c r="G968" s="1" t="s">
        <v>492</v>
      </c>
      <c r="H968" s="10">
        <v>6000</v>
      </c>
    </row>
    <row r="969" spans="1:8" x14ac:dyDescent="0.25">
      <c r="A969" s="1">
        <v>0</v>
      </c>
      <c r="B969" s="1">
        <v>33400</v>
      </c>
      <c r="C969" s="1" t="s">
        <v>473</v>
      </c>
      <c r="D969" s="1">
        <v>4800086</v>
      </c>
      <c r="E969" s="1" t="str">
        <f t="shared" si="30"/>
        <v>334004800086</v>
      </c>
      <c r="F969" s="9" t="str">
        <f t="shared" si="31"/>
        <v>4</v>
      </c>
      <c r="G969" s="1" t="s">
        <v>493</v>
      </c>
      <c r="H969" s="10">
        <v>19000</v>
      </c>
    </row>
    <row r="970" spans="1:8" x14ac:dyDescent="0.25">
      <c r="A970" s="1">
        <v>0</v>
      </c>
      <c r="B970" s="1">
        <v>33400</v>
      </c>
      <c r="C970" s="1" t="s">
        <v>473</v>
      </c>
      <c r="D970" s="1">
        <v>4800100</v>
      </c>
      <c r="E970" s="1" t="str">
        <f t="shared" si="30"/>
        <v>334004800100</v>
      </c>
      <c r="F970" s="9" t="str">
        <f t="shared" si="31"/>
        <v>4</v>
      </c>
      <c r="G970" s="1" t="s">
        <v>494</v>
      </c>
      <c r="H970" s="10">
        <v>4000</v>
      </c>
    </row>
    <row r="971" spans="1:8" x14ac:dyDescent="0.25">
      <c r="A971" s="1">
        <v>0</v>
      </c>
      <c r="B971" s="1">
        <v>33400</v>
      </c>
      <c r="C971" s="1" t="s">
        <v>473</v>
      </c>
      <c r="D971" s="1">
        <v>4800101</v>
      </c>
      <c r="E971" s="1" t="str">
        <f t="shared" si="30"/>
        <v>334004800101</v>
      </c>
      <c r="F971" s="9" t="str">
        <f t="shared" si="31"/>
        <v>4</v>
      </c>
      <c r="G971" s="1" t="s">
        <v>495</v>
      </c>
      <c r="H971" s="10">
        <v>2500</v>
      </c>
    </row>
    <row r="972" spans="1:8" x14ac:dyDescent="0.25">
      <c r="A972" s="1">
        <v>0</v>
      </c>
      <c r="B972" s="1">
        <v>33400</v>
      </c>
      <c r="C972" s="1" t="s">
        <v>473</v>
      </c>
      <c r="D972" s="1">
        <v>4800102</v>
      </c>
      <c r="E972" s="1" t="str">
        <f t="shared" si="30"/>
        <v>334004800102</v>
      </c>
      <c r="F972" s="9" t="str">
        <f t="shared" si="31"/>
        <v>4</v>
      </c>
      <c r="G972" s="1" t="s">
        <v>496</v>
      </c>
      <c r="H972" s="10">
        <v>5000</v>
      </c>
    </row>
    <row r="973" spans="1:8" x14ac:dyDescent="0.25">
      <c r="A973" s="1">
        <v>0</v>
      </c>
      <c r="B973" s="1">
        <v>33400</v>
      </c>
      <c r="C973" s="1" t="s">
        <v>473</v>
      </c>
      <c r="D973" s="1">
        <v>4800104</v>
      </c>
      <c r="E973" s="1" t="str">
        <f t="shared" si="30"/>
        <v>334004800104</v>
      </c>
      <c r="F973" s="9" t="str">
        <f t="shared" si="31"/>
        <v>4</v>
      </c>
      <c r="G973" s="1" t="s">
        <v>497</v>
      </c>
      <c r="H973" s="10">
        <v>500</v>
      </c>
    </row>
    <row r="974" spans="1:8" x14ac:dyDescent="0.25">
      <c r="A974" s="1">
        <v>0</v>
      </c>
      <c r="B974" s="1">
        <v>33400</v>
      </c>
      <c r="C974" s="1" t="s">
        <v>473</v>
      </c>
      <c r="D974" s="63">
        <v>2260913</v>
      </c>
      <c r="E974" s="1" t="str">
        <f t="shared" si="30"/>
        <v>334002260913</v>
      </c>
      <c r="F974" s="9" t="str">
        <f t="shared" si="31"/>
        <v>2</v>
      </c>
      <c r="G974" s="1" t="s">
        <v>795</v>
      </c>
      <c r="H974" s="10">
        <v>600</v>
      </c>
    </row>
    <row r="975" spans="1:8" x14ac:dyDescent="0.25">
      <c r="A975" s="1">
        <v>0</v>
      </c>
      <c r="B975" s="1">
        <v>33400</v>
      </c>
      <c r="C975" s="1" t="s">
        <v>473</v>
      </c>
      <c r="D975" s="1">
        <v>4800107</v>
      </c>
      <c r="E975" s="1" t="str">
        <f t="shared" si="30"/>
        <v>334004800107</v>
      </c>
      <c r="F975" s="9" t="str">
        <f t="shared" si="31"/>
        <v>4</v>
      </c>
      <c r="G975" s="1" t="s">
        <v>498</v>
      </c>
      <c r="H975" s="10">
        <v>3000</v>
      </c>
    </row>
    <row r="976" spans="1:8" x14ac:dyDescent="0.25">
      <c r="A976" s="1">
        <v>0</v>
      </c>
      <c r="B976" s="1">
        <v>33400</v>
      </c>
      <c r="C976" s="1" t="s">
        <v>473</v>
      </c>
      <c r="D976" s="1">
        <v>4800110</v>
      </c>
      <c r="E976" s="1" t="str">
        <f t="shared" si="30"/>
        <v>334004800110</v>
      </c>
      <c r="F976" s="9" t="str">
        <f t="shared" si="31"/>
        <v>4</v>
      </c>
      <c r="G976" s="1" t="s">
        <v>499</v>
      </c>
      <c r="H976" s="10">
        <v>5000</v>
      </c>
    </row>
    <row r="977" spans="1:8" x14ac:dyDescent="0.25">
      <c r="A977" s="1">
        <v>0</v>
      </c>
      <c r="B977" s="1">
        <v>33400</v>
      </c>
      <c r="C977" s="1" t="s">
        <v>473</v>
      </c>
      <c r="D977" s="1">
        <v>7800004</v>
      </c>
      <c r="E977" s="1" t="str">
        <f t="shared" si="30"/>
        <v>334007800004</v>
      </c>
      <c r="F977" s="9" t="str">
        <f t="shared" si="31"/>
        <v>7</v>
      </c>
      <c r="G977" s="1" t="s">
        <v>500</v>
      </c>
      <c r="H977" s="10">
        <v>14500</v>
      </c>
    </row>
    <row r="978" spans="1:8" x14ac:dyDescent="0.25">
      <c r="A978" s="1">
        <v>0</v>
      </c>
      <c r="B978" s="1">
        <v>33400</v>
      </c>
      <c r="C978" s="1" t="s">
        <v>473</v>
      </c>
      <c r="D978" s="1">
        <v>7800008</v>
      </c>
      <c r="E978" s="1" t="str">
        <f t="shared" si="30"/>
        <v>334007800008</v>
      </c>
      <c r="F978" s="9" t="str">
        <f t="shared" si="31"/>
        <v>7</v>
      </c>
      <c r="G978" s="1" t="s">
        <v>501</v>
      </c>
      <c r="H978" s="10">
        <v>8700</v>
      </c>
    </row>
    <row r="979" spans="1:8" x14ac:dyDescent="0.25">
      <c r="A979" s="1">
        <v>0</v>
      </c>
      <c r="B979" s="1">
        <v>33401</v>
      </c>
      <c r="C979" s="1" t="s">
        <v>502</v>
      </c>
      <c r="D979" s="1">
        <v>1300001</v>
      </c>
      <c r="E979" s="1" t="str">
        <f t="shared" si="30"/>
        <v>334011300001</v>
      </c>
      <c r="F979" s="9" t="str">
        <f t="shared" si="31"/>
        <v>1</v>
      </c>
      <c r="G979" s="1" t="s">
        <v>193</v>
      </c>
      <c r="H979" s="10">
        <v>20213</v>
      </c>
    </row>
    <row r="980" spans="1:8" x14ac:dyDescent="0.25">
      <c r="A980" s="1">
        <v>0</v>
      </c>
      <c r="B980" s="1">
        <v>33401</v>
      </c>
      <c r="C980" s="1" t="s">
        <v>502</v>
      </c>
      <c r="D980" s="1">
        <v>1300002</v>
      </c>
      <c r="E980" s="1" t="str">
        <f t="shared" si="30"/>
        <v>334011300002</v>
      </c>
      <c r="F980" s="9" t="str">
        <f t="shared" si="31"/>
        <v>1</v>
      </c>
      <c r="G980" s="1" t="s">
        <v>194</v>
      </c>
      <c r="H980" s="10">
        <v>2251.1</v>
      </c>
    </row>
    <row r="981" spans="1:8" x14ac:dyDescent="0.25">
      <c r="A981" s="1">
        <v>0</v>
      </c>
      <c r="B981" s="1">
        <v>33401</v>
      </c>
      <c r="C981" s="1" t="s">
        <v>502</v>
      </c>
      <c r="D981" s="1">
        <v>1300101</v>
      </c>
      <c r="E981" s="1" t="str">
        <f t="shared" si="30"/>
        <v>334011300101</v>
      </c>
      <c r="F981" s="9" t="str">
        <f t="shared" si="31"/>
        <v>1</v>
      </c>
      <c r="G981" s="1" t="s">
        <v>195</v>
      </c>
      <c r="H981" s="10">
        <v>200</v>
      </c>
    </row>
    <row r="982" spans="1:8" x14ac:dyDescent="0.25">
      <c r="A982" s="1">
        <v>0</v>
      </c>
      <c r="B982" s="1">
        <v>33401</v>
      </c>
      <c r="C982" s="1" t="s">
        <v>502</v>
      </c>
      <c r="D982" s="1">
        <v>1300201</v>
      </c>
      <c r="E982" s="1" t="str">
        <f t="shared" si="30"/>
        <v>334011300201</v>
      </c>
      <c r="F982" s="9" t="str">
        <f t="shared" si="31"/>
        <v>1</v>
      </c>
      <c r="G982" s="1" t="s">
        <v>196</v>
      </c>
      <c r="H982" s="10">
        <v>12347</v>
      </c>
    </row>
    <row r="983" spans="1:8" x14ac:dyDescent="0.25">
      <c r="A983" s="1">
        <v>0</v>
      </c>
      <c r="B983" s="1">
        <v>33401</v>
      </c>
      <c r="C983" s="1" t="s">
        <v>502</v>
      </c>
      <c r="D983" s="1">
        <v>1300202</v>
      </c>
      <c r="E983" s="1" t="str">
        <f t="shared" si="30"/>
        <v>334011300202</v>
      </c>
      <c r="F983" s="9" t="str">
        <f t="shared" si="31"/>
        <v>1</v>
      </c>
      <c r="G983" s="1" t="s">
        <v>197</v>
      </c>
      <c r="H983" s="10">
        <v>23187</v>
      </c>
    </row>
    <row r="984" spans="1:8" x14ac:dyDescent="0.25">
      <c r="A984" s="1">
        <v>0</v>
      </c>
      <c r="B984" s="1">
        <v>33401</v>
      </c>
      <c r="C984" s="1" t="s">
        <v>502</v>
      </c>
      <c r="D984" s="1">
        <v>1310005</v>
      </c>
      <c r="E984" s="1" t="str">
        <f t="shared" si="30"/>
        <v>334011310005</v>
      </c>
      <c r="F984" s="9" t="str">
        <f t="shared" si="31"/>
        <v>1</v>
      </c>
      <c r="G984" s="1" t="s">
        <v>202</v>
      </c>
      <c r="H984" s="10">
        <v>10</v>
      </c>
    </row>
    <row r="985" spans="1:8" x14ac:dyDescent="0.25">
      <c r="A985" s="1">
        <v>0</v>
      </c>
      <c r="B985" s="1">
        <v>33401</v>
      </c>
      <c r="C985" s="1" t="s">
        <v>502</v>
      </c>
      <c r="D985" s="1">
        <v>1600001</v>
      </c>
      <c r="E985" s="1" t="str">
        <f t="shared" si="30"/>
        <v>334011600001</v>
      </c>
      <c r="F985" s="9" t="str">
        <f t="shared" si="31"/>
        <v>1</v>
      </c>
      <c r="G985" s="1" t="s">
        <v>207</v>
      </c>
      <c r="H985" s="10">
        <v>18300</v>
      </c>
    </row>
    <row r="986" spans="1:8" x14ac:dyDescent="0.25">
      <c r="A986" s="1">
        <v>0</v>
      </c>
      <c r="B986" s="1">
        <v>33401</v>
      </c>
      <c r="C986" s="1" t="s">
        <v>502</v>
      </c>
      <c r="D986" s="1">
        <v>2090002</v>
      </c>
      <c r="E986" s="1" t="str">
        <f t="shared" si="30"/>
        <v>334012090002</v>
      </c>
      <c r="F986" s="9" t="str">
        <f t="shared" si="31"/>
        <v>2</v>
      </c>
      <c r="G986" s="1" t="s">
        <v>451</v>
      </c>
      <c r="H986" s="10">
        <v>2000</v>
      </c>
    </row>
    <row r="987" spans="1:8" x14ac:dyDescent="0.25">
      <c r="A987" s="1">
        <v>0</v>
      </c>
      <c r="B987" s="1">
        <v>33401</v>
      </c>
      <c r="C987" s="1" t="s">
        <v>502</v>
      </c>
      <c r="D987" s="1">
        <v>2120000</v>
      </c>
      <c r="E987" s="1" t="str">
        <f t="shared" si="30"/>
        <v>334012120000</v>
      </c>
      <c r="F987" s="9" t="str">
        <f t="shared" si="31"/>
        <v>2</v>
      </c>
      <c r="G987" s="1" t="s">
        <v>211</v>
      </c>
      <c r="H987" s="10">
        <v>1750</v>
      </c>
    </row>
    <row r="988" spans="1:8" x14ac:dyDescent="0.25">
      <c r="A988" s="1">
        <v>0</v>
      </c>
      <c r="B988" s="1">
        <v>33401</v>
      </c>
      <c r="C988" s="1" t="s">
        <v>502</v>
      </c>
      <c r="D988" s="1">
        <v>2130001</v>
      </c>
      <c r="E988" s="1" t="str">
        <f t="shared" si="30"/>
        <v>334012130001</v>
      </c>
      <c r="F988" s="9" t="str">
        <f t="shared" si="31"/>
        <v>2</v>
      </c>
      <c r="G988" s="1" t="s">
        <v>212</v>
      </c>
      <c r="H988" s="10">
        <v>3000</v>
      </c>
    </row>
    <row r="989" spans="1:8" x14ac:dyDescent="0.25">
      <c r="A989" s="1">
        <v>0</v>
      </c>
      <c r="B989" s="1">
        <v>33401</v>
      </c>
      <c r="C989" s="1" t="s">
        <v>502</v>
      </c>
      <c r="D989" s="1">
        <v>2210001</v>
      </c>
      <c r="E989" s="1" t="str">
        <f t="shared" si="30"/>
        <v>334012210001</v>
      </c>
      <c r="F989" s="9" t="str">
        <f t="shared" si="31"/>
        <v>2</v>
      </c>
      <c r="G989" s="1" t="s">
        <v>220</v>
      </c>
      <c r="H989" s="10">
        <v>7000</v>
      </c>
    </row>
    <row r="990" spans="1:8" x14ac:dyDescent="0.25">
      <c r="A990" s="1">
        <v>0</v>
      </c>
      <c r="B990" s="1">
        <v>33401</v>
      </c>
      <c r="C990" s="1" t="s">
        <v>502</v>
      </c>
      <c r="D990" s="1">
        <v>2210101</v>
      </c>
      <c r="E990" s="1" t="str">
        <f t="shared" si="30"/>
        <v>334012210101</v>
      </c>
      <c r="F990" s="9" t="str">
        <f t="shared" si="31"/>
        <v>2</v>
      </c>
      <c r="G990" s="1" t="s">
        <v>221</v>
      </c>
      <c r="H990" s="10">
        <v>300</v>
      </c>
    </row>
    <row r="991" spans="1:8" x14ac:dyDescent="0.25">
      <c r="A991" s="1">
        <v>0</v>
      </c>
      <c r="B991" s="1">
        <v>33401</v>
      </c>
      <c r="C991" s="1" t="s">
        <v>502</v>
      </c>
      <c r="D991" s="1">
        <v>2210301</v>
      </c>
      <c r="E991" s="1" t="str">
        <f t="shared" si="30"/>
        <v>334012210301</v>
      </c>
      <c r="F991" s="9" t="str">
        <f t="shared" si="31"/>
        <v>2</v>
      </c>
      <c r="G991" s="1" t="s">
        <v>222</v>
      </c>
      <c r="H991" s="10">
        <v>6000</v>
      </c>
    </row>
    <row r="992" spans="1:8" x14ac:dyDescent="0.25">
      <c r="A992" s="1">
        <v>0</v>
      </c>
      <c r="B992" s="1">
        <v>33401</v>
      </c>
      <c r="C992" s="1" t="s">
        <v>502</v>
      </c>
      <c r="D992" s="1">
        <v>2219905</v>
      </c>
      <c r="E992" s="1" t="str">
        <f t="shared" si="30"/>
        <v>334012219905</v>
      </c>
      <c r="F992" s="9" t="str">
        <f t="shared" si="31"/>
        <v>2</v>
      </c>
      <c r="G992" s="1" t="s">
        <v>225</v>
      </c>
      <c r="H992" s="10">
        <v>300</v>
      </c>
    </row>
    <row r="993" spans="1:8" x14ac:dyDescent="0.25">
      <c r="A993" s="1">
        <v>0</v>
      </c>
      <c r="B993" s="1">
        <v>33401</v>
      </c>
      <c r="C993" s="1" t="s">
        <v>502</v>
      </c>
      <c r="D993" s="1">
        <v>2220001</v>
      </c>
      <c r="E993" s="1" t="str">
        <f t="shared" si="30"/>
        <v>334012220001</v>
      </c>
      <c r="F993" s="9" t="str">
        <f t="shared" si="31"/>
        <v>2</v>
      </c>
      <c r="G993" s="1" t="s">
        <v>226</v>
      </c>
      <c r="H993" s="10">
        <v>600</v>
      </c>
    </row>
    <row r="994" spans="1:8" x14ac:dyDescent="0.25">
      <c r="A994" s="1">
        <v>0</v>
      </c>
      <c r="B994" s="1">
        <v>33401</v>
      </c>
      <c r="C994" s="1" t="s">
        <v>502</v>
      </c>
      <c r="D994" s="1">
        <v>2260901</v>
      </c>
      <c r="E994" s="1" t="str">
        <f t="shared" si="30"/>
        <v>334012260901</v>
      </c>
      <c r="F994" s="9" t="str">
        <f t="shared" si="31"/>
        <v>2</v>
      </c>
      <c r="G994" s="1" t="s">
        <v>434</v>
      </c>
      <c r="H994" s="10">
        <v>39000</v>
      </c>
    </row>
    <row r="995" spans="1:8" x14ac:dyDescent="0.25">
      <c r="A995" s="1">
        <v>0</v>
      </c>
      <c r="B995" s="1">
        <v>33401</v>
      </c>
      <c r="C995" s="1" t="s">
        <v>502</v>
      </c>
      <c r="D995" s="1">
        <v>2279959</v>
      </c>
      <c r="E995" s="1" t="str">
        <f t="shared" si="30"/>
        <v>334012279959</v>
      </c>
      <c r="F995" s="9" t="str">
        <f t="shared" si="31"/>
        <v>2</v>
      </c>
      <c r="G995" s="1" t="s">
        <v>503</v>
      </c>
      <c r="H995" s="10">
        <v>2000</v>
      </c>
    </row>
    <row r="996" spans="1:8" x14ac:dyDescent="0.25">
      <c r="A996" s="1">
        <v>0</v>
      </c>
      <c r="B996" s="1">
        <v>33401</v>
      </c>
      <c r="C996" s="1" t="s">
        <v>502</v>
      </c>
      <c r="D996" s="1">
        <v>2312000</v>
      </c>
      <c r="E996" s="1" t="str">
        <f t="shared" si="30"/>
        <v>334012312000</v>
      </c>
      <c r="F996" s="9" t="str">
        <f t="shared" si="31"/>
        <v>2</v>
      </c>
      <c r="G996" s="1" t="s">
        <v>233</v>
      </c>
      <c r="H996" s="10">
        <v>100</v>
      </c>
    </row>
    <row r="997" spans="1:8" x14ac:dyDescent="0.25">
      <c r="A997" s="1">
        <v>0</v>
      </c>
      <c r="B997" s="1">
        <v>33401</v>
      </c>
      <c r="C997" s="1" t="s">
        <v>502</v>
      </c>
      <c r="D997" s="1">
        <v>6230000</v>
      </c>
      <c r="E997" s="1" t="str">
        <f t="shared" si="30"/>
        <v>334016230000</v>
      </c>
      <c r="F997" s="9" t="str">
        <f t="shared" si="31"/>
        <v>6</v>
      </c>
      <c r="G997" s="1" t="s">
        <v>268</v>
      </c>
      <c r="H997" s="10">
        <v>8000</v>
      </c>
    </row>
    <row r="998" spans="1:8" x14ac:dyDescent="0.25">
      <c r="A998" s="1">
        <v>0</v>
      </c>
      <c r="B998" s="1">
        <v>33402</v>
      </c>
      <c r="C998" s="1" t="s">
        <v>504</v>
      </c>
      <c r="D998" s="1">
        <v>1510002</v>
      </c>
      <c r="E998" s="1" t="str">
        <f t="shared" si="30"/>
        <v>334021510002</v>
      </c>
      <c r="F998" s="9" t="str">
        <f t="shared" si="31"/>
        <v>1</v>
      </c>
      <c r="G998" s="1" t="s">
        <v>206</v>
      </c>
      <c r="H998" s="10">
        <v>27000</v>
      </c>
    </row>
    <row r="999" spans="1:8" x14ac:dyDescent="0.25">
      <c r="A999" s="1">
        <v>0</v>
      </c>
      <c r="B999" s="1">
        <v>33402</v>
      </c>
      <c r="C999" s="1" t="s">
        <v>504</v>
      </c>
      <c r="D999" s="1">
        <v>4490001</v>
      </c>
      <c r="E999" s="1" t="str">
        <f t="shared" si="30"/>
        <v>334024490001</v>
      </c>
      <c r="F999" s="9" t="str">
        <f t="shared" si="31"/>
        <v>4</v>
      </c>
      <c r="G999" s="1" t="s">
        <v>505</v>
      </c>
      <c r="H999" s="10">
        <v>172000</v>
      </c>
    </row>
    <row r="1000" spans="1:8" x14ac:dyDescent="0.25">
      <c r="A1000" s="1">
        <v>0</v>
      </c>
      <c r="B1000" s="1">
        <v>33402</v>
      </c>
      <c r="C1000" s="1" t="s">
        <v>504</v>
      </c>
      <c r="D1000" s="1">
        <v>4490002</v>
      </c>
      <c r="E1000" s="1" t="str">
        <f t="shared" si="30"/>
        <v>334024490002</v>
      </c>
      <c r="F1000" s="9" t="str">
        <f t="shared" si="31"/>
        <v>4</v>
      </c>
      <c r="G1000" s="1" t="s">
        <v>506</v>
      </c>
      <c r="H1000" s="10">
        <v>40000</v>
      </c>
    </row>
    <row r="1001" spans="1:8" x14ac:dyDescent="0.25">
      <c r="A1001" s="1">
        <v>0</v>
      </c>
      <c r="B1001" s="1">
        <v>33403</v>
      </c>
      <c r="C1001" s="1" t="s">
        <v>507</v>
      </c>
      <c r="D1001" s="1">
        <v>2260101</v>
      </c>
      <c r="E1001" s="1" t="str">
        <f t="shared" si="30"/>
        <v>334032260101</v>
      </c>
      <c r="F1001" s="9" t="str">
        <f t="shared" si="31"/>
        <v>2</v>
      </c>
      <c r="G1001" s="1" t="s">
        <v>344</v>
      </c>
      <c r="H1001" s="10">
        <v>1000</v>
      </c>
    </row>
    <row r="1002" spans="1:8" x14ac:dyDescent="0.25">
      <c r="A1002" s="1">
        <v>0</v>
      </c>
      <c r="B1002" s="1">
        <v>33403</v>
      </c>
      <c r="C1002" s="1" t="s">
        <v>507</v>
      </c>
      <c r="D1002" s="1">
        <v>2270600</v>
      </c>
      <c r="E1002" s="1" t="str">
        <f t="shared" si="30"/>
        <v>334032270600</v>
      </c>
      <c r="F1002" s="9" t="str">
        <f t="shared" si="31"/>
        <v>2</v>
      </c>
      <c r="G1002" s="1" t="s">
        <v>245</v>
      </c>
      <c r="H1002" s="10">
        <v>1500</v>
      </c>
    </row>
    <row r="1003" spans="1:8" x14ac:dyDescent="0.25">
      <c r="A1003" s="1">
        <v>0</v>
      </c>
      <c r="B1003" s="1">
        <v>33600</v>
      </c>
      <c r="C1003" s="1" t="s">
        <v>508</v>
      </c>
      <c r="D1003" s="1">
        <v>6190022</v>
      </c>
      <c r="E1003" s="1" t="str">
        <f t="shared" si="30"/>
        <v>336006190022</v>
      </c>
      <c r="F1003" s="9" t="str">
        <f t="shared" si="31"/>
        <v>6</v>
      </c>
      <c r="G1003" s="1" t="s">
        <v>509</v>
      </c>
      <c r="H1003" s="10">
        <v>50000</v>
      </c>
    </row>
    <row r="1004" spans="1:8" x14ac:dyDescent="0.25">
      <c r="A1004" s="1">
        <v>0</v>
      </c>
      <c r="B1004" s="1">
        <v>33600</v>
      </c>
      <c r="C1004" s="1" t="s">
        <v>508</v>
      </c>
      <c r="D1004" s="1">
        <v>7610025</v>
      </c>
      <c r="E1004" s="1" t="str">
        <f t="shared" si="30"/>
        <v>336007610025</v>
      </c>
      <c r="F1004" s="9" t="str">
        <f t="shared" si="31"/>
        <v>7</v>
      </c>
      <c r="G1004" s="1" t="s">
        <v>510</v>
      </c>
      <c r="H1004" s="10">
        <v>30651.23</v>
      </c>
    </row>
    <row r="1005" spans="1:8" x14ac:dyDescent="0.25">
      <c r="A1005" s="1">
        <v>0</v>
      </c>
      <c r="B1005" s="1">
        <v>33600</v>
      </c>
      <c r="C1005" s="1" t="s">
        <v>508</v>
      </c>
      <c r="D1005" s="1">
        <v>7610026</v>
      </c>
      <c r="E1005" s="1" t="str">
        <f t="shared" si="30"/>
        <v>336007610026</v>
      </c>
      <c r="F1005" s="9" t="str">
        <f t="shared" si="31"/>
        <v>7</v>
      </c>
      <c r="G1005" s="1" t="s">
        <v>511</v>
      </c>
      <c r="H1005" s="10">
        <v>15073.25</v>
      </c>
    </row>
    <row r="1006" spans="1:8" x14ac:dyDescent="0.25">
      <c r="A1006" s="1">
        <v>0</v>
      </c>
      <c r="B1006" s="1">
        <v>33600</v>
      </c>
      <c r="C1006" s="1" t="s">
        <v>508</v>
      </c>
      <c r="D1006" s="1">
        <v>7800020</v>
      </c>
      <c r="E1006" s="1" t="str">
        <f t="shared" si="30"/>
        <v>336007800020</v>
      </c>
      <c r="F1006" s="9" t="str">
        <f t="shared" si="31"/>
        <v>7</v>
      </c>
      <c r="G1006" s="1" t="s">
        <v>512</v>
      </c>
      <c r="H1006" s="10">
        <v>19500</v>
      </c>
    </row>
    <row r="1007" spans="1:8" x14ac:dyDescent="0.25">
      <c r="A1007" s="1">
        <v>0</v>
      </c>
      <c r="B1007" s="1">
        <v>33700</v>
      </c>
      <c r="C1007" s="1" t="s">
        <v>513</v>
      </c>
      <c r="D1007" s="1">
        <v>1300001</v>
      </c>
      <c r="E1007" s="1" t="str">
        <f t="shared" si="30"/>
        <v>337001300001</v>
      </c>
      <c r="F1007" s="9" t="str">
        <f t="shared" si="31"/>
        <v>1</v>
      </c>
      <c r="G1007" s="1" t="s">
        <v>193</v>
      </c>
      <c r="H1007" s="10">
        <v>11038</v>
      </c>
    </row>
    <row r="1008" spans="1:8" x14ac:dyDescent="0.25">
      <c r="A1008" s="1">
        <v>0</v>
      </c>
      <c r="B1008" s="1">
        <v>33700</v>
      </c>
      <c r="C1008" s="1" t="s">
        <v>513</v>
      </c>
      <c r="D1008" s="1">
        <v>1300002</v>
      </c>
      <c r="E1008" s="1" t="str">
        <f t="shared" si="30"/>
        <v>337001300002</v>
      </c>
      <c r="F1008" s="9" t="str">
        <f t="shared" si="31"/>
        <v>1</v>
      </c>
      <c r="G1008" s="1" t="s">
        <v>194</v>
      </c>
      <c r="H1008" s="10">
        <v>5655.2</v>
      </c>
    </row>
    <row r="1009" spans="1:8" x14ac:dyDescent="0.25">
      <c r="A1009" s="1">
        <v>0</v>
      </c>
      <c r="B1009" s="1">
        <v>33700</v>
      </c>
      <c r="C1009" s="1" t="s">
        <v>513</v>
      </c>
      <c r="D1009" s="1">
        <v>1300201</v>
      </c>
      <c r="E1009" s="1" t="str">
        <f t="shared" si="30"/>
        <v>337001300201</v>
      </c>
      <c r="F1009" s="9" t="str">
        <f t="shared" si="31"/>
        <v>1</v>
      </c>
      <c r="G1009" s="1" t="s">
        <v>196</v>
      </c>
      <c r="H1009" s="10">
        <v>5471.9</v>
      </c>
    </row>
    <row r="1010" spans="1:8" x14ac:dyDescent="0.25">
      <c r="A1010" s="1">
        <v>0</v>
      </c>
      <c r="B1010" s="1">
        <v>33700</v>
      </c>
      <c r="C1010" s="1" t="s">
        <v>513</v>
      </c>
      <c r="D1010" s="1">
        <v>1300202</v>
      </c>
      <c r="E1010" s="1" t="str">
        <f t="shared" si="30"/>
        <v>337001300202</v>
      </c>
      <c r="F1010" s="9" t="str">
        <f t="shared" si="31"/>
        <v>1</v>
      </c>
      <c r="G1010" s="1" t="s">
        <v>197</v>
      </c>
      <c r="H1010" s="10">
        <v>7580</v>
      </c>
    </row>
    <row r="1011" spans="1:8" x14ac:dyDescent="0.25">
      <c r="A1011" s="1">
        <v>0</v>
      </c>
      <c r="B1011" s="1">
        <v>33700</v>
      </c>
      <c r="C1011" s="1" t="s">
        <v>513</v>
      </c>
      <c r="D1011" s="1">
        <v>1310005</v>
      </c>
      <c r="E1011" s="1" t="str">
        <f t="shared" si="30"/>
        <v>337001310005</v>
      </c>
      <c r="F1011" s="9" t="str">
        <f t="shared" si="31"/>
        <v>1</v>
      </c>
      <c r="G1011" s="1" t="s">
        <v>202</v>
      </c>
      <c r="H1011" s="10">
        <v>10</v>
      </c>
    </row>
    <row r="1012" spans="1:8" x14ac:dyDescent="0.25">
      <c r="A1012" s="1">
        <v>0</v>
      </c>
      <c r="B1012" s="1">
        <v>33700</v>
      </c>
      <c r="C1012" s="1" t="s">
        <v>513</v>
      </c>
      <c r="D1012" s="1">
        <v>1600001</v>
      </c>
      <c r="E1012" s="1" t="str">
        <f t="shared" si="30"/>
        <v>337001600001</v>
      </c>
      <c r="F1012" s="9" t="str">
        <f t="shared" si="31"/>
        <v>1</v>
      </c>
      <c r="G1012" s="1" t="s">
        <v>207</v>
      </c>
      <c r="H1012" s="10">
        <f>9385.3-7834</f>
        <v>1551.2999999999993</v>
      </c>
    </row>
    <row r="1013" spans="1:8" x14ac:dyDescent="0.25">
      <c r="A1013" s="1">
        <v>0</v>
      </c>
      <c r="B1013" s="1">
        <v>33700</v>
      </c>
      <c r="C1013" s="1" t="s">
        <v>513</v>
      </c>
      <c r="D1013" s="1">
        <v>2120000</v>
      </c>
      <c r="E1013" s="1" t="str">
        <f t="shared" si="30"/>
        <v>337002120000</v>
      </c>
      <c r="F1013" s="9" t="str">
        <f t="shared" si="31"/>
        <v>2</v>
      </c>
      <c r="G1013" s="1" t="s">
        <v>211</v>
      </c>
      <c r="H1013" s="10">
        <v>5000</v>
      </c>
    </row>
    <row r="1014" spans="1:8" x14ac:dyDescent="0.25">
      <c r="A1014" s="1">
        <v>0</v>
      </c>
      <c r="B1014" s="1">
        <v>33700</v>
      </c>
      <c r="C1014" s="1" t="s">
        <v>513</v>
      </c>
      <c r="D1014" s="1">
        <v>2130001</v>
      </c>
      <c r="E1014" s="1" t="str">
        <f t="shared" si="30"/>
        <v>337002130001</v>
      </c>
      <c r="F1014" s="9" t="str">
        <f t="shared" si="31"/>
        <v>2</v>
      </c>
      <c r="G1014" s="1" t="s">
        <v>212</v>
      </c>
      <c r="H1014" s="10">
        <v>2000</v>
      </c>
    </row>
    <row r="1015" spans="1:8" x14ac:dyDescent="0.25">
      <c r="A1015" s="1">
        <v>0</v>
      </c>
      <c r="B1015" s="1">
        <v>33700</v>
      </c>
      <c r="C1015" s="1" t="s">
        <v>513</v>
      </c>
      <c r="D1015" s="1">
        <v>2210001</v>
      </c>
      <c r="E1015" s="1" t="str">
        <f t="shared" si="30"/>
        <v>337002210001</v>
      </c>
      <c r="F1015" s="9" t="str">
        <f t="shared" si="31"/>
        <v>2</v>
      </c>
      <c r="G1015" s="1" t="s">
        <v>220</v>
      </c>
      <c r="H1015" s="10">
        <v>10000</v>
      </c>
    </row>
    <row r="1016" spans="1:8" x14ac:dyDescent="0.25">
      <c r="A1016" s="1">
        <v>0</v>
      </c>
      <c r="B1016" s="1">
        <v>33700</v>
      </c>
      <c r="C1016" s="1" t="s">
        <v>513</v>
      </c>
      <c r="D1016" s="1">
        <v>2210101</v>
      </c>
      <c r="E1016" s="1" t="str">
        <f t="shared" si="30"/>
        <v>337002210101</v>
      </c>
      <c r="F1016" s="9" t="str">
        <f t="shared" si="31"/>
        <v>2</v>
      </c>
      <c r="G1016" s="1" t="s">
        <v>221</v>
      </c>
      <c r="H1016" s="10">
        <v>300</v>
      </c>
    </row>
    <row r="1017" spans="1:8" x14ac:dyDescent="0.25">
      <c r="A1017" s="1">
        <v>0</v>
      </c>
      <c r="B1017" s="1">
        <v>33700</v>
      </c>
      <c r="C1017" s="1" t="s">
        <v>513</v>
      </c>
      <c r="D1017" s="1">
        <v>2210201</v>
      </c>
      <c r="E1017" s="1" t="str">
        <f t="shared" si="30"/>
        <v>337002210201</v>
      </c>
      <c r="F1017" s="9" t="str">
        <f t="shared" si="31"/>
        <v>2</v>
      </c>
      <c r="G1017" s="1" t="s">
        <v>307</v>
      </c>
      <c r="H1017" s="10">
        <v>4000</v>
      </c>
    </row>
    <row r="1018" spans="1:8" x14ac:dyDescent="0.25">
      <c r="A1018" s="1">
        <v>0</v>
      </c>
      <c r="B1018" s="1">
        <v>33700</v>
      </c>
      <c r="C1018" s="1" t="s">
        <v>513</v>
      </c>
      <c r="D1018" s="1">
        <v>2220001</v>
      </c>
      <c r="E1018" s="1" t="str">
        <f t="shared" si="30"/>
        <v>337002220001</v>
      </c>
      <c r="F1018" s="9" t="str">
        <f t="shared" si="31"/>
        <v>2</v>
      </c>
      <c r="G1018" s="1" t="s">
        <v>226</v>
      </c>
      <c r="H1018" s="10">
        <v>1200</v>
      </c>
    </row>
    <row r="1019" spans="1:8" x14ac:dyDescent="0.25">
      <c r="A1019" s="1">
        <v>0</v>
      </c>
      <c r="B1019" s="1">
        <v>33700</v>
      </c>
      <c r="C1019" s="1" t="s">
        <v>513</v>
      </c>
      <c r="D1019" s="1">
        <v>6320000</v>
      </c>
      <c r="E1019" s="1" t="str">
        <f t="shared" si="30"/>
        <v>337006320000</v>
      </c>
      <c r="F1019" s="9" t="str">
        <f t="shared" si="31"/>
        <v>6</v>
      </c>
      <c r="G1019" s="1" t="s">
        <v>514</v>
      </c>
      <c r="H1019" s="10">
        <v>3000</v>
      </c>
    </row>
    <row r="1020" spans="1:8" x14ac:dyDescent="0.25">
      <c r="A1020" s="1">
        <v>0</v>
      </c>
      <c r="B1020" s="1">
        <v>33701</v>
      </c>
      <c r="C1020" s="1" t="s">
        <v>71</v>
      </c>
      <c r="D1020" s="1">
        <v>1310001</v>
      </c>
      <c r="E1020" s="1" t="str">
        <f t="shared" si="30"/>
        <v>337011310001</v>
      </c>
      <c r="F1020" s="9" t="str">
        <f t="shared" si="31"/>
        <v>1</v>
      </c>
      <c r="G1020" s="1" t="s">
        <v>198</v>
      </c>
      <c r="H1020" s="10">
        <v>11211</v>
      </c>
    </row>
    <row r="1021" spans="1:8" x14ac:dyDescent="0.25">
      <c r="A1021" s="1">
        <v>0</v>
      </c>
      <c r="B1021" s="1">
        <v>33701</v>
      </c>
      <c r="C1021" s="1" t="s">
        <v>71</v>
      </c>
      <c r="D1021" s="1">
        <v>1310003</v>
      </c>
      <c r="E1021" s="1" t="str">
        <f t="shared" si="30"/>
        <v>337011310003</v>
      </c>
      <c r="F1021" s="9" t="str">
        <f t="shared" si="31"/>
        <v>1</v>
      </c>
      <c r="G1021" s="1" t="s">
        <v>200</v>
      </c>
      <c r="H1021" s="10">
        <v>2164.5</v>
      </c>
    </row>
    <row r="1022" spans="1:8" x14ac:dyDescent="0.25">
      <c r="A1022" s="1">
        <v>0</v>
      </c>
      <c r="B1022" s="1">
        <v>33701</v>
      </c>
      <c r="C1022" s="1" t="s">
        <v>71</v>
      </c>
      <c r="D1022" s="1">
        <v>1310005</v>
      </c>
      <c r="E1022" s="1" t="str">
        <f t="shared" si="30"/>
        <v>337011310005</v>
      </c>
      <c r="F1022" s="9" t="str">
        <f t="shared" si="31"/>
        <v>1</v>
      </c>
      <c r="G1022" s="1" t="s">
        <v>202</v>
      </c>
      <c r="H1022" s="10">
        <v>500</v>
      </c>
    </row>
    <row r="1023" spans="1:8" x14ac:dyDescent="0.25">
      <c r="A1023" s="1">
        <v>0</v>
      </c>
      <c r="B1023" s="1">
        <v>33701</v>
      </c>
      <c r="C1023" s="1" t="s">
        <v>71</v>
      </c>
      <c r="D1023" s="1">
        <v>1600001</v>
      </c>
      <c r="E1023" s="1" t="str">
        <f t="shared" si="30"/>
        <v>337011600001</v>
      </c>
      <c r="F1023" s="9" t="str">
        <f t="shared" si="31"/>
        <v>1</v>
      </c>
      <c r="G1023" s="1" t="s">
        <v>207</v>
      </c>
      <c r="H1023" s="10">
        <v>4220</v>
      </c>
    </row>
    <row r="1024" spans="1:8" x14ac:dyDescent="0.25">
      <c r="A1024" s="1">
        <v>0</v>
      </c>
      <c r="B1024" s="1">
        <v>33701</v>
      </c>
      <c r="C1024" s="1" t="s">
        <v>71</v>
      </c>
      <c r="D1024" s="1">
        <v>2260901</v>
      </c>
      <c r="E1024" s="1" t="str">
        <f t="shared" si="30"/>
        <v>337012260901</v>
      </c>
      <c r="F1024" s="9" t="str">
        <f t="shared" si="31"/>
        <v>2</v>
      </c>
      <c r="G1024" s="1" t="s">
        <v>434</v>
      </c>
      <c r="H1024" s="10">
        <v>25000</v>
      </c>
    </row>
    <row r="1025" spans="1:8" x14ac:dyDescent="0.25">
      <c r="A1025" s="1">
        <v>0</v>
      </c>
      <c r="B1025" s="1">
        <v>33701</v>
      </c>
      <c r="C1025" s="1" t="s">
        <v>71</v>
      </c>
      <c r="D1025" s="1">
        <v>2279956</v>
      </c>
      <c r="E1025" s="1" t="str">
        <f t="shared" si="30"/>
        <v>337012279956</v>
      </c>
      <c r="F1025" s="9" t="str">
        <f t="shared" si="31"/>
        <v>2</v>
      </c>
      <c r="G1025" s="1" t="s">
        <v>352</v>
      </c>
      <c r="H1025" s="10">
        <v>840</v>
      </c>
    </row>
    <row r="1026" spans="1:8" x14ac:dyDescent="0.25">
      <c r="A1026" s="1">
        <v>0</v>
      </c>
      <c r="B1026" s="1">
        <v>33701</v>
      </c>
      <c r="C1026" s="1" t="s">
        <v>71</v>
      </c>
      <c r="D1026" s="1">
        <v>2312000</v>
      </c>
      <c r="E1026" s="1" t="str">
        <f t="shared" si="30"/>
        <v>337012312000</v>
      </c>
      <c r="F1026" s="9" t="str">
        <f t="shared" si="31"/>
        <v>2</v>
      </c>
      <c r="G1026" s="1" t="s">
        <v>233</v>
      </c>
      <c r="H1026" s="10">
        <v>100</v>
      </c>
    </row>
    <row r="1027" spans="1:8" x14ac:dyDescent="0.25">
      <c r="A1027" s="1">
        <v>0</v>
      </c>
      <c r="B1027" s="1">
        <v>33800</v>
      </c>
      <c r="C1027" s="1" t="s">
        <v>515</v>
      </c>
      <c r="D1027" s="1">
        <v>2090002</v>
      </c>
      <c r="E1027" s="1" t="str">
        <f t="shared" ref="E1027:E1090" si="32">CONCATENATE(B1027,D1027)</f>
        <v>338002090002</v>
      </c>
      <c r="F1027" s="9" t="str">
        <f t="shared" ref="F1027:F1090" si="33">MID(D1027,1,1)</f>
        <v>2</v>
      </c>
      <c r="G1027" s="1" t="s">
        <v>451</v>
      </c>
      <c r="H1027" s="10">
        <v>4000</v>
      </c>
    </row>
    <row r="1028" spans="1:8" x14ac:dyDescent="0.25">
      <c r="A1028" s="1">
        <v>0</v>
      </c>
      <c r="B1028" s="1">
        <v>33800</v>
      </c>
      <c r="C1028" s="1" t="s">
        <v>515</v>
      </c>
      <c r="D1028" s="1">
        <v>2260903</v>
      </c>
      <c r="E1028" s="1" t="str">
        <f t="shared" si="32"/>
        <v>338002260903</v>
      </c>
      <c r="F1028" s="9" t="str">
        <f t="shared" si="33"/>
        <v>2</v>
      </c>
      <c r="G1028" s="1" t="s">
        <v>516</v>
      </c>
      <c r="H1028" s="10">
        <v>20750</v>
      </c>
    </row>
    <row r="1029" spans="1:8" x14ac:dyDescent="0.25">
      <c r="A1029" s="1">
        <v>0</v>
      </c>
      <c r="B1029" s="1">
        <v>33800</v>
      </c>
      <c r="C1029" s="1" t="s">
        <v>515</v>
      </c>
      <c r="D1029" s="1">
        <v>2260905</v>
      </c>
      <c r="E1029" s="1" t="str">
        <f t="shared" si="32"/>
        <v>338002260905</v>
      </c>
      <c r="F1029" s="9" t="str">
        <f t="shared" si="33"/>
        <v>2</v>
      </c>
      <c r="G1029" s="1" t="s">
        <v>517</v>
      </c>
      <c r="H1029" s="10">
        <v>30000</v>
      </c>
    </row>
    <row r="1030" spans="1:8" x14ac:dyDescent="0.25">
      <c r="A1030" s="1">
        <v>0</v>
      </c>
      <c r="B1030" s="1">
        <v>33800</v>
      </c>
      <c r="C1030" s="1" t="s">
        <v>515</v>
      </c>
      <c r="D1030" s="1">
        <v>2260906</v>
      </c>
      <c r="E1030" s="1" t="str">
        <f t="shared" si="32"/>
        <v>338002260906</v>
      </c>
      <c r="F1030" s="9" t="str">
        <f t="shared" si="33"/>
        <v>2</v>
      </c>
      <c r="G1030" s="1" t="s">
        <v>518</v>
      </c>
      <c r="H1030" s="10">
        <f>45000+7000</f>
        <v>52000</v>
      </c>
    </row>
    <row r="1031" spans="1:8" x14ac:dyDescent="0.25">
      <c r="A1031" s="1">
        <v>0</v>
      </c>
      <c r="B1031" s="1">
        <v>33800</v>
      </c>
      <c r="C1031" s="1" t="s">
        <v>515</v>
      </c>
      <c r="D1031" s="1">
        <v>2260908</v>
      </c>
      <c r="E1031" s="1" t="str">
        <f t="shared" si="32"/>
        <v>338002260908</v>
      </c>
      <c r="F1031" s="9" t="str">
        <f t="shared" si="33"/>
        <v>2</v>
      </c>
      <c r="G1031" s="1" t="s">
        <v>519</v>
      </c>
      <c r="H1031" s="10">
        <v>30000</v>
      </c>
    </row>
    <row r="1032" spans="1:8" x14ac:dyDescent="0.25">
      <c r="A1032" s="1">
        <v>0</v>
      </c>
      <c r="B1032" s="1">
        <v>33800</v>
      </c>
      <c r="C1032" s="1" t="s">
        <v>515</v>
      </c>
      <c r="D1032" s="1">
        <v>2270101</v>
      </c>
      <c r="E1032" s="1" t="str">
        <f t="shared" si="32"/>
        <v>338002270101</v>
      </c>
      <c r="F1032" s="9" t="str">
        <f t="shared" si="33"/>
        <v>2</v>
      </c>
      <c r="G1032" s="1" t="s">
        <v>351</v>
      </c>
      <c r="H1032" s="10">
        <f>2300+1000</f>
        <v>3300</v>
      </c>
    </row>
    <row r="1033" spans="1:8" x14ac:dyDescent="0.25">
      <c r="A1033" s="1">
        <v>0</v>
      </c>
      <c r="B1033" s="1">
        <v>33800</v>
      </c>
      <c r="C1033" s="1" t="s">
        <v>515</v>
      </c>
      <c r="D1033" s="1">
        <v>2270600</v>
      </c>
      <c r="E1033" s="1" t="str">
        <f t="shared" si="32"/>
        <v>338002270600</v>
      </c>
      <c r="F1033" s="9" t="str">
        <f t="shared" si="33"/>
        <v>2</v>
      </c>
      <c r="G1033" s="1" t="s">
        <v>245</v>
      </c>
      <c r="H1033" s="10">
        <v>500</v>
      </c>
    </row>
    <row r="1034" spans="1:8" x14ac:dyDescent="0.25">
      <c r="A1034" s="1">
        <v>0</v>
      </c>
      <c r="B1034" s="1">
        <v>33800</v>
      </c>
      <c r="C1034" s="1" t="s">
        <v>515</v>
      </c>
      <c r="D1034" s="1">
        <v>2279927</v>
      </c>
      <c r="E1034" s="1" t="str">
        <f t="shared" si="32"/>
        <v>338002279927</v>
      </c>
      <c r="F1034" s="9" t="str">
        <f t="shared" si="33"/>
        <v>2</v>
      </c>
      <c r="G1034" s="1" t="s">
        <v>423</v>
      </c>
      <c r="H1034" s="10">
        <v>3000</v>
      </c>
    </row>
    <row r="1035" spans="1:8" x14ac:dyDescent="0.25">
      <c r="A1035" s="1">
        <v>0</v>
      </c>
      <c r="B1035" s="1">
        <v>33800</v>
      </c>
      <c r="C1035" s="1" t="s">
        <v>515</v>
      </c>
      <c r="D1035" s="1">
        <v>2279956</v>
      </c>
      <c r="E1035" s="1" t="str">
        <f t="shared" si="32"/>
        <v>338002279956</v>
      </c>
      <c r="F1035" s="9" t="str">
        <f t="shared" si="33"/>
        <v>2</v>
      </c>
      <c r="G1035" s="1" t="s">
        <v>352</v>
      </c>
      <c r="H1035" s="10">
        <v>3500</v>
      </c>
    </row>
    <row r="1036" spans="1:8" x14ac:dyDescent="0.25">
      <c r="A1036" s="1">
        <v>0</v>
      </c>
      <c r="B1036" s="1">
        <v>34000</v>
      </c>
      <c r="C1036" s="1" t="s">
        <v>520</v>
      </c>
      <c r="D1036" s="1">
        <v>1300001</v>
      </c>
      <c r="E1036" s="1" t="str">
        <f t="shared" si="32"/>
        <v>340001300001</v>
      </c>
      <c r="F1036" s="9" t="str">
        <f t="shared" si="33"/>
        <v>1</v>
      </c>
      <c r="G1036" s="1" t="s">
        <v>193</v>
      </c>
      <c r="H1036" s="10">
        <v>11038</v>
      </c>
    </row>
    <row r="1037" spans="1:8" x14ac:dyDescent="0.25">
      <c r="A1037" s="1">
        <v>0</v>
      </c>
      <c r="B1037" s="1">
        <v>34000</v>
      </c>
      <c r="C1037" s="1" t="s">
        <v>520</v>
      </c>
      <c r="D1037" s="1">
        <v>1300002</v>
      </c>
      <c r="E1037" s="1" t="str">
        <f t="shared" si="32"/>
        <v>340001300002</v>
      </c>
      <c r="F1037" s="9" t="str">
        <f t="shared" si="33"/>
        <v>1</v>
      </c>
      <c r="G1037" s="1" t="s">
        <v>194</v>
      </c>
      <c r="H1037" s="10">
        <v>4371.8</v>
      </c>
    </row>
    <row r="1038" spans="1:8" x14ac:dyDescent="0.25">
      <c r="A1038" s="1">
        <v>0</v>
      </c>
      <c r="B1038" s="1">
        <v>34000</v>
      </c>
      <c r="C1038" s="1" t="s">
        <v>520</v>
      </c>
      <c r="D1038" s="1">
        <v>1300201</v>
      </c>
      <c r="E1038" s="1" t="str">
        <f t="shared" si="32"/>
        <v>340001300201</v>
      </c>
      <c r="F1038" s="9" t="str">
        <f t="shared" si="33"/>
        <v>1</v>
      </c>
      <c r="G1038" s="1" t="s">
        <v>196</v>
      </c>
      <c r="H1038" s="10">
        <v>6875.5</v>
      </c>
    </row>
    <row r="1039" spans="1:8" x14ac:dyDescent="0.25">
      <c r="A1039" s="1">
        <v>0</v>
      </c>
      <c r="B1039" s="1">
        <v>34000</v>
      </c>
      <c r="C1039" s="1" t="s">
        <v>520</v>
      </c>
      <c r="D1039" s="1">
        <v>1300202</v>
      </c>
      <c r="E1039" s="1" t="str">
        <f t="shared" si="32"/>
        <v>340001300202</v>
      </c>
      <c r="F1039" s="9" t="str">
        <f t="shared" si="33"/>
        <v>1</v>
      </c>
      <c r="G1039" s="1" t="s">
        <v>197</v>
      </c>
      <c r="H1039" s="10">
        <v>7580</v>
      </c>
    </row>
    <row r="1040" spans="1:8" x14ac:dyDescent="0.25">
      <c r="A1040" s="1">
        <v>0</v>
      </c>
      <c r="B1040" s="1">
        <v>34000</v>
      </c>
      <c r="C1040" s="1" t="s">
        <v>520</v>
      </c>
      <c r="D1040" s="1">
        <v>1310001</v>
      </c>
      <c r="E1040" s="1" t="str">
        <f t="shared" si="32"/>
        <v>340001310001</v>
      </c>
      <c r="F1040" s="9" t="str">
        <f t="shared" si="33"/>
        <v>1</v>
      </c>
      <c r="G1040" s="1" t="s">
        <v>198</v>
      </c>
      <c r="H1040" s="10">
        <v>1622.7</v>
      </c>
    </row>
    <row r="1041" spans="1:8" x14ac:dyDescent="0.25">
      <c r="A1041" s="1">
        <v>0</v>
      </c>
      <c r="B1041" s="1">
        <v>34000</v>
      </c>
      <c r="C1041" s="1" t="s">
        <v>520</v>
      </c>
      <c r="D1041" s="1">
        <v>1310002</v>
      </c>
      <c r="E1041" s="1" t="str">
        <f t="shared" si="32"/>
        <v>340001310002</v>
      </c>
      <c r="F1041" s="9" t="str">
        <f t="shared" si="33"/>
        <v>1</v>
      </c>
      <c r="G1041" s="1" t="s">
        <v>199</v>
      </c>
      <c r="H1041" s="10">
        <v>59.42</v>
      </c>
    </row>
    <row r="1042" spans="1:8" x14ac:dyDescent="0.25">
      <c r="A1042" s="1">
        <v>0</v>
      </c>
      <c r="B1042" s="1">
        <v>34000</v>
      </c>
      <c r="C1042" s="1" t="s">
        <v>520</v>
      </c>
      <c r="D1042" s="1">
        <v>1310003</v>
      </c>
      <c r="E1042" s="1" t="str">
        <f t="shared" si="32"/>
        <v>340001310003</v>
      </c>
      <c r="F1042" s="9" t="str">
        <f t="shared" si="33"/>
        <v>1</v>
      </c>
      <c r="G1042" s="1" t="s">
        <v>200</v>
      </c>
      <c r="H1042" s="10">
        <v>907.48</v>
      </c>
    </row>
    <row r="1043" spans="1:8" x14ac:dyDescent="0.25">
      <c r="A1043" s="1">
        <v>0</v>
      </c>
      <c r="B1043" s="1">
        <v>34000</v>
      </c>
      <c r="C1043" s="1" t="s">
        <v>520</v>
      </c>
      <c r="D1043" s="1">
        <v>1310004</v>
      </c>
      <c r="E1043" s="1" t="str">
        <f t="shared" si="32"/>
        <v>340001310004</v>
      </c>
      <c r="F1043" s="9" t="str">
        <f t="shared" si="33"/>
        <v>1</v>
      </c>
      <c r="G1043" s="1" t="s">
        <v>201</v>
      </c>
      <c r="H1043" s="10">
        <v>1046.0999999999999</v>
      </c>
    </row>
    <row r="1044" spans="1:8" x14ac:dyDescent="0.25">
      <c r="A1044" s="1">
        <v>0</v>
      </c>
      <c r="B1044" s="1">
        <v>34000</v>
      </c>
      <c r="C1044" s="1" t="s">
        <v>520</v>
      </c>
      <c r="D1044" s="1">
        <v>1310005</v>
      </c>
      <c r="E1044" s="1" t="str">
        <f t="shared" si="32"/>
        <v>340001310005</v>
      </c>
      <c r="F1044" s="9" t="str">
        <f t="shared" si="33"/>
        <v>1</v>
      </c>
      <c r="G1044" s="1" t="s">
        <v>202</v>
      </c>
      <c r="H1044" s="10">
        <v>500</v>
      </c>
    </row>
    <row r="1045" spans="1:8" x14ac:dyDescent="0.25">
      <c r="A1045" s="1">
        <v>0</v>
      </c>
      <c r="B1045" s="1">
        <v>34000</v>
      </c>
      <c r="C1045" s="1" t="s">
        <v>520</v>
      </c>
      <c r="D1045" s="1">
        <v>1600001</v>
      </c>
      <c r="E1045" s="1" t="str">
        <f t="shared" si="32"/>
        <v>340001600001</v>
      </c>
      <c r="F1045" s="9" t="str">
        <f t="shared" si="33"/>
        <v>1</v>
      </c>
      <c r="G1045" s="1" t="s">
        <v>207</v>
      </c>
      <c r="H1045" s="10">
        <v>10615</v>
      </c>
    </row>
    <row r="1046" spans="1:8" x14ac:dyDescent="0.25">
      <c r="A1046" s="1">
        <v>0</v>
      </c>
      <c r="B1046" s="1">
        <v>34000</v>
      </c>
      <c r="C1046" s="1" t="s">
        <v>520</v>
      </c>
      <c r="D1046" s="1">
        <v>2020001</v>
      </c>
      <c r="E1046" s="1" t="str">
        <f t="shared" si="32"/>
        <v>340002020001</v>
      </c>
      <c r="F1046" s="9" t="str">
        <f t="shared" si="33"/>
        <v>2</v>
      </c>
      <c r="G1046" s="1" t="s">
        <v>256</v>
      </c>
      <c r="H1046" s="10">
        <v>10100</v>
      </c>
    </row>
    <row r="1047" spans="1:8" x14ac:dyDescent="0.25">
      <c r="A1047" s="1">
        <v>0</v>
      </c>
      <c r="B1047" s="1">
        <v>34000</v>
      </c>
      <c r="C1047" s="1" t="s">
        <v>520</v>
      </c>
      <c r="D1047" s="1">
        <v>2020002</v>
      </c>
      <c r="E1047" s="1" t="str">
        <f t="shared" si="32"/>
        <v>340002020002</v>
      </c>
      <c r="F1047" s="9" t="str">
        <f t="shared" si="33"/>
        <v>2</v>
      </c>
      <c r="G1047" s="1" t="s">
        <v>431</v>
      </c>
      <c r="H1047" s="10">
        <v>12729.86</v>
      </c>
    </row>
    <row r="1048" spans="1:8" x14ac:dyDescent="0.25">
      <c r="A1048" s="1">
        <v>0</v>
      </c>
      <c r="B1048" s="1">
        <v>34000</v>
      </c>
      <c r="C1048" s="1" t="s">
        <v>520</v>
      </c>
      <c r="D1048" s="1">
        <v>2060001</v>
      </c>
      <c r="E1048" s="1" t="str">
        <f t="shared" si="32"/>
        <v>340002060001</v>
      </c>
      <c r="F1048" s="9" t="str">
        <f t="shared" si="33"/>
        <v>2</v>
      </c>
      <c r="G1048" s="1" t="s">
        <v>210</v>
      </c>
      <c r="H1048" s="10">
        <v>333.96</v>
      </c>
    </row>
    <row r="1049" spans="1:8" x14ac:dyDescent="0.25">
      <c r="A1049" s="1">
        <v>0</v>
      </c>
      <c r="B1049" s="1">
        <v>34000</v>
      </c>
      <c r="C1049" s="1" t="s">
        <v>520</v>
      </c>
      <c r="D1049" s="1">
        <v>2160001</v>
      </c>
      <c r="E1049" s="1" t="str">
        <f t="shared" si="32"/>
        <v>340002160001</v>
      </c>
      <c r="F1049" s="9" t="str">
        <f t="shared" si="33"/>
        <v>2</v>
      </c>
      <c r="G1049" s="1" t="s">
        <v>215</v>
      </c>
      <c r="H1049" s="10">
        <v>150</v>
      </c>
    </row>
    <row r="1050" spans="1:8" x14ac:dyDescent="0.25">
      <c r="A1050" s="1">
        <v>0</v>
      </c>
      <c r="B1050" s="1">
        <v>34000</v>
      </c>
      <c r="C1050" s="1" t="s">
        <v>520</v>
      </c>
      <c r="D1050" s="1">
        <v>2160002</v>
      </c>
      <c r="E1050" s="1" t="str">
        <f t="shared" si="32"/>
        <v>340002160002</v>
      </c>
      <c r="F1050" s="9" t="str">
        <f t="shared" si="33"/>
        <v>2</v>
      </c>
      <c r="G1050" s="1" t="s">
        <v>217</v>
      </c>
      <c r="H1050" s="10">
        <v>600</v>
      </c>
    </row>
    <row r="1051" spans="1:8" x14ac:dyDescent="0.25">
      <c r="A1051" s="1">
        <v>0</v>
      </c>
      <c r="B1051" s="1">
        <v>34000</v>
      </c>
      <c r="C1051" s="1" t="s">
        <v>520</v>
      </c>
      <c r="D1051" s="1">
        <v>2200010</v>
      </c>
      <c r="E1051" s="1" t="str">
        <f t="shared" si="32"/>
        <v>340002200010</v>
      </c>
      <c r="F1051" s="9" t="str">
        <f t="shared" si="33"/>
        <v>2</v>
      </c>
      <c r="G1051" s="1" t="s">
        <v>219</v>
      </c>
      <c r="H1051" s="10">
        <v>384.78</v>
      </c>
    </row>
    <row r="1052" spans="1:8" x14ac:dyDescent="0.25">
      <c r="A1052" s="1">
        <v>0</v>
      </c>
      <c r="B1052" s="1">
        <v>34000</v>
      </c>
      <c r="C1052" s="1" t="s">
        <v>520</v>
      </c>
      <c r="D1052" s="1">
        <v>2210401</v>
      </c>
      <c r="E1052" s="1" t="str">
        <f t="shared" si="32"/>
        <v>340002210401</v>
      </c>
      <c r="F1052" s="9" t="str">
        <f t="shared" si="33"/>
        <v>2</v>
      </c>
      <c r="G1052" s="1" t="s">
        <v>223</v>
      </c>
      <c r="H1052" s="10">
        <v>400</v>
      </c>
    </row>
    <row r="1053" spans="1:8" x14ac:dyDescent="0.25">
      <c r="A1053" s="1">
        <v>0</v>
      </c>
      <c r="B1053" s="1">
        <v>34000</v>
      </c>
      <c r="C1053" s="1" t="s">
        <v>520</v>
      </c>
      <c r="D1053" s="1">
        <v>2210501</v>
      </c>
      <c r="E1053" s="1" t="str">
        <f t="shared" si="32"/>
        <v>340002210501</v>
      </c>
      <c r="F1053" s="9" t="str">
        <f t="shared" si="33"/>
        <v>2</v>
      </c>
      <c r="G1053" s="1" t="s">
        <v>332</v>
      </c>
      <c r="H1053" s="10">
        <v>475</v>
      </c>
    </row>
    <row r="1054" spans="1:8" x14ac:dyDescent="0.25">
      <c r="A1054" s="1">
        <v>0</v>
      </c>
      <c r="B1054" s="1">
        <v>34000</v>
      </c>
      <c r="C1054" s="1" t="s">
        <v>520</v>
      </c>
      <c r="D1054" s="1">
        <v>2210601</v>
      </c>
      <c r="E1054" s="1" t="str">
        <f t="shared" si="32"/>
        <v>340002210601</v>
      </c>
      <c r="F1054" s="9" t="str">
        <f t="shared" si="33"/>
        <v>2</v>
      </c>
      <c r="G1054" s="1" t="s">
        <v>521</v>
      </c>
      <c r="H1054" s="10">
        <v>400</v>
      </c>
    </row>
    <row r="1055" spans="1:8" x14ac:dyDescent="0.25">
      <c r="A1055" s="1">
        <v>0</v>
      </c>
      <c r="B1055" s="1">
        <v>34000</v>
      </c>
      <c r="C1055" s="1" t="s">
        <v>520</v>
      </c>
      <c r="D1055" s="1">
        <v>2220001</v>
      </c>
      <c r="E1055" s="1" t="str">
        <f t="shared" si="32"/>
        <v>340002220001</v>
      </c>
      <c r="F1055" s="9" t="str">
        <f t="shared" si="33"/>
        <v>2</v>
      </c>
      <c r="G1055" s="1" t="s">
        <v>226</v>
      </c>
      <c r="H1055" s="10">
        <v>1100</v>
      </c>
    </row>
    <row r="1056" spans="1:8" x14ac:dyDescent="0.25">
      <c r="A1056" s="1">
        <v>0</v>
      </c>
      <c r="B1056" s="1">
        <v>34000</v>
      </c>
      <c r="C1056" s="1" t="s">
        <v>520</v>
      </c>
      <c r="D1056" s="1">
        <v>2230001</v>
      </c>
      <c r="E1056" s="1" t="str">
        <f t="shared" si="32"/>
        <v>340002230001</v>
      </c>
      <c r="F1056" s="9" t="str">
        <f t="shared" si="33"/>
        <v>2</v>
      </c>
      <c r="G1056" s="1" t="s">
        <v>432</v>
      </c>
      <c r="H1056" s="10">
        <v>400</v>
      </c>
    </row>
    <row r="1057" spans="1:8" x14ac:dyDescent="0.25">
      <c r="A1057" s="1">
        <v>0</v>
      </c>
      <c r="B1057" s="1">
        <v>34000</v>
      </c>
      <c r="C1057" s="1" t="s">
        <v>520</v>
      </c>
      <c r="D1057" s="1">
        <v>2260101</v>
      </c>
      <c r="E1057" s="1" t="str">
        <f t="shared" si="32"/>
        <v>340002260101</v>
      </c>
      <c r="F1057" s="9" t="str">
        <f t="shared" si="33"/>
        <v>2</v>
      </c>
      <c r="G1057" s="1" t="s">
        <v>344</v>
      </c>
      <c r="H1057" s="10">
        <v>1500</v>
      </c>
    </row>
    <row r="1058" spans="1:8" x14ac:dyDescent="0.25">
      <c r="A1058" s="1">
        <v>0</v>
      </c>
      <c r="B1058" s="1">
        <v>34000</v>
      </c>
      <c r="C1058" s="1" t="s">
        <v>520</v>
      </c>
      <c r="D1058" s="1">
        <v>2260901</v>
      </c>
      <c r="E1058" s="1" t="str">
        <f t="shared" si="32"/>
        <v>340002260901</v>
      </c>
      <c r="F1058" s="9" t="str">
        <f t="shared" si="33"/>
        <v>2</v>
      </c>
      <c r="G1058" s="1" t="s">
        <v>434</v>
      </c>
      <c r="H1058" s="10">
        <v>18000</v>
      </c>
    </row>
    <row r="1059" spans="1:8" x14ac:dyDescent="0.25">
      <c r="A1059" s="1">
        <v>0</v>
      </c>
      <c r="B1059" s="1">
        <v>34000</v>
      </c>
      <c r="C1059" s="1" t="s">
        <v>520</v>
      </c>
      <c r="D1059" s="1">
        <v>2279956</v>
      </c>
      <c r="E1059" s="1" t="str">
        <f t="shared" si="32"/>
        <v>340002279956</v>
      </c>
      <c r="F1059" s="9" t="str">
        <f t="shared" si="33"/>
        <v>2</v>
      </c>
      <c r="G1059" s="1" t="s">
        <v>352</v>
      </c>
      <c r="H1059" s="10">
        <v>1000</v>
      </c>
    </row>
    <row r="1060" spans="1:8" x14ac:dyDescent="0.25">
      <c r="A1060" s="1">
        <v>0</v>
      </c>
      <c r="B1060" s="1">
        <v>34000</v>
      </c>
      <c r="C1060" s="1" t="s">
        <v>520</v>
      </c>
      <c r="D1060" s="1">
        <v>2312000</v>
      </c>
      <c r="E1060" s="1" t="str">
        <f t="shared" si="32"/>
        <v>340002312000</v>
      </c>
      <c r="F1060" s="9" t="str">
        <f t="shared" si="33"/>
        <v>2</v>
      </c>
      <c r="G1060" s="1" t="s">
        <v>233</v>
      </c>
      <c r="H1060" s="10">
        <v>50</v>
      </c>
    </row>
    <row r="1061" spans="1:8" x14ac:dyDescent="0.25">
      <c r="A1061" s="1">
        <v>0</v>
      </c>
      <c r="B1061" s="1">
        <v>34000</v>
      </c>
      <c r="C1061" s="1" t="s">
        <v>520</v>
      </c>
      <c r="D1061" s="1">
        <v>6360000</v>
      </c>
      <c r="E1061" s="1" t="str">
        <f t="shared" si="32"/>
        <v>340006360000</v>
      </c>
      <c r="F1061" s="9" t="str">
        <f t="shared" si="33"/>
        <v>6</v>
      </c>
      <c r="G1061" s="1" t="s">
        <v>237</v>
      </c>
      <c r="H1061" s="10">
        <v>100</v>
      </c>
    </row>
    <row r="1062" spans="1:8" x14ac:dyDescent="0.25">
      <c r="A1062" s="1">
        <v>0</v>
      </c>
      <c r="B1062" s="1">
        <v>34100</v>
      </c>
      <c r="C1062" s="1" t="s">
        <v>522</v>
      </c>
      <c r="D1062" s="1">
        <v>1300101</v>
      </c>
      <c r="E1062" s="1" t="str">
        <f t="shared" si="32"/>
        <v>341001300101</v>
      </c>
      <c r="F1062" s="9" t="str">
        <f t="shared" si="33"/>
        <v>1</v>
      </c>
      <c r="G1062" s="1" t="s">
        <v>195</v>
      </c>
      <c r="H1062" s="10">
        <v>500</v>
      </c>
    </row>
    <row r="1063" spans="1:8" x14ac:dyDescent="0.25">
      <c r="A1063" s="1">
        <v>0</v>
      </c>
      <c r="B1063" s="1">
        <v>34100</v>
      </c>
      <c r="C1063" s="1" t="s">
        <v>522</v>
      </c>
      <c r="D1063" s="1">
        <v>2120000</v>
      </c>
      <c r="E1063" s="1" t="str">
        <f t="shared" si="32"/>
        <v>341002120000</v>
      </c>
      <c r="F1063" s="9" t="str">
        <f t="shared" si="33"/>
        <v>2</v>
      </c>
      <c r="G1063" s="1" t="s">
        <v>211</v>
      </c>
      <c r="H1063" s="10">
        <v>2000</v>
      </c>
    </row>
    <row r="1064" spans="1:8" x14ac:dyDescent="0.25">
      <c r="A1064" s="1">
        <v>0</v>
      </c>
      <c r="B1064" s="1">
        <v>34100</v>
      </c>
      <c r="C1064" s="1" t="s">
        <v>522</v>
      </c>
      <c r="D1064" s="1">
        <v>2219901</v>
      </c>
      <c r="E1064" s="1" t="str">
        <f t="shared" si="32"/>
        <v>341002219901</v>
      </c>
      <c r="F1064" s="9" t="str">
        <f t="shared" si="33"/>
        <v>2</v>
      </c>
      <c r="G1064" s="1" t="s">
        <v>224</v>
      </c>
      <c r="H1064" s="10">
        <v>2000</v>
      </c>
    </row>
    <row r="1065" spans="1:8" x14ac:dyDescent="0.25">
      <c r="A1065" s="1">
        <v>0</v>
      </c>
      <c r="B1065" s="1">
        <v>34100</v>
      </c>
      <c r="C1065" s="1" t="s">
        <v>522</v>
      </c>
      <c r="D1065" s="1">
        <v>2260901</v>
      </c>
      <c r="E1065" s="1" t="str">
        <f t="shared" si="32"/>
        <v>341002260901</v>
      </c>
      <c r="F1065" s="9" t="str">
        <f t="shared" si="33"/>
        <v>2</v>
      </c>
      <c r="G1065" s="1" t="s">
        <v>434</v>
      </c>
      <c r="H1065" s="10">
        <v>8000</v>
      </c>
    </row>
    <row r="1066" spans="1:8" x14ac:dyDescent="0.25">
      <c r="A1066" s="1">
        <v>0</v>
      </c>
      <c r="B1066" s="1">
        <v>34100</v>
      </c>
      <c r="C1066" s="1" t="s">
        <v>522</v>
      </c>
      <c r="D1066" s="1">
        <v>2312000</v>
      </c>
      <c r="E1066" s="1" t="str">
        <f t="shared" si="32"/>
        <v>341002312000</v>
      </c>
      <c r="F1066" s="9" t="str">
        <f t="shared" si="33"/>
        <v>2</v>
      </c>
      <c r="G1066" s="1" t="s">
        <v>233</v>
      </c>
      <c r="H1066" s="10">
        <v>300</v>
      </c>
    </row>
    <row r="1067" spans="1:8" x14ac:dyDescent="0.25">
      <c r="A1067" s="1">
        <v>0</v>
      </c>
      <c r="B1067" s="1">
        <v>34100</v>
      </c>
      <c r="C1067" s="1" t="s">
        <v>522</v>
      </c>
      <c r="D1067" s="1">
        <v>4800036</v>
      </c>
      <c r="E1067" s="1" t="str">
        <f t="shared" si="32"/>
        <v>341004800036</v>
      </c>
      <c r="F1067" s="9" t="str">
        <f t="shared" si="33"/>
        <v>4</v>
      </c>
      <c r="G1067" s="1" t="s">
        <v>523</v>
      </c>
      <c r="H1067" s="10">
        <v>15000</v>
      </c>
    </row>
    <row r="1068" spans="1:8" x14ac:dyDescent="0.25">
      <c r="A1068" s="1">
        <v>0</v>
      </c>
      <c r="B1068" s="1">
        <v>34100</v>
      </c>
      <c r="C1068" s="1" t="s">
        <v>522</v>
      </c>
      <c r="D1068" s="1">
        <v>4800037</v>
      </c>
      <c r="E1068" s="1" t="str">
        <f t="shared" si="32"/>
        <v>341004800037</v>
      </c>
      <c r="F1068" s="9" t="str">
        <f t="shared" si="33"/>
        <v>4</v>
      </c>
      <c r="G1068" s="1" t="s">
        <v>524</v>
      </c>
      <c r="H1068" s="10">
        <v>5800</v>
      </c>
    </row>
    <row r="1069" spans="1:8" x14ac:dyDescent="0.25">
      <c r="A1069" s="1">
        <v>0</v>
      </c>
      <c r="B1069" s="1">
        <v>34100</v>
      </c>
      <c r="C1069" s="1" t="s">
        <v>522</v>
      </c>
      <c r="D1069" s="1">
        <v>4800038</v>
      </c>
      <c r="E1069" s="1" t="str">
        <f t="shared" si="32"/>
        <v>341004800038</v>
      </c>
      <c r="F1069" s="9" t="str">
        <f t="shared" si="33"/>
        <v>4</v>
      </c>
      <c r="G1069" s="1" t="s">
        <v>525</v>
      </c>
      <c r="H1069" s="10">
        <v>2000</v>
      </c>
    </row>
    <row r="1070" spans="1:8" x14ac:dyDescent="0.25">
      <c r="A1070" s="1">
        <v>0</v>
      </c>
      <c r="B1070" s="1">
        <v>34100</v>
      </c>
      <c r="C1070" s="1" t="s">
        <v>522</v>
      </c>
      <c r="D1070" s="1">
        <v>4800039</v>
      </c>
      <c r="E1070" s="1" t="str">
        <f t="shared" si="32"/>
        <v>341004800039</v>
      </c>
      <c r="F1070" s="9" t="str">
        <f t="shared" si="33"/>
        <v>4</v>
      </c>
      <c r="G1070" s="1" t="s">
        <v>526</v>
      </c>
      <c r="H1070" s="10">
        <v>22000</v>
      </c>
    </row>
    <row r="1071" spans="1:8" x14ac:dyDescent="0.25">
      <c r="A1071" s="1">
        <v>0</v>
      </c>
      <c r="B1071" s="1">
        <v>34100</v>
      </c>
      <c r="C1071" s="1" t="s">
        <v>522</v>
      </c>
      <c r="D1071" s="1">
        <v>4800041</v>
      </c>
      <c r="E1071" s="1" t="str">
        <f t="shared" si="32"/>
        <v>341004800041</v>
      </c>
      <c r="F1071" s="9" t="str">
        <f t="shared" si="33"/>
        <v>4</v>
      </c>
      <c r="G1071" s="1" t="s">
        <v>527</v>
      </c>
      <c r="H1071" s="10">
        <v>15000</v>
      </c>
    </row>
    <row r="1072" spans="1:8" x14ac:dyDescent="0.25">
      <c r="A1072" s="1">
        <v>0</v>
      </c>
      <c r="B1072" s="1">
        <v>34100</v>
      </c>
      <c r="C1072" s="1" t="s">
        <v>522</v>
      </c>
      <c r="D1072" s="1">
        <v>4800042</v>
      </c>
      <c r="E1072" s="1" t="str">
        <f t="shared" si="32"/>
        <v>341004800042</v>
      </c>
      <c r="F1072" s="9" t="str">
        <f t="shared" si="33"/>
        <v>4</v>
      </c>
      <c r="G1072" s="1" t="s">
        <v>528</v>
      </c>
      <c r="H1072" s="10">
        <v>2000</v>
      </c>
    </row>
    <row r="1073" spans="1:8" x14ac:dyDescent="0.25">
      <c r="A1073" s="1">
        <v>0</v>
      </c>
      <c r="B1073" s="1">
        <v>34100</v>
      </c>
      <c r="C1073" s="1" t="s">
        <v>522</v>
      </c>
      <c r="D1073" s="1">
        <v>4800043</v>
      </c>
      <c r="E1073" s="1" t="str">
        <f t="shared" si="32"/>
        <v>341004800043</v>
      </c>
      <c r="F1073" s="9" t="str">
        <f t="shared" si="33"/>
        <v>4</v>
      </c>
      <c r="G1073" s="1" t="s">
        <v>529</v>
      </c>
      <c r="H1073" s="10">
        <v>2000</v>
      </c>
    </row>
    <row r="1074" spans="1:8" x14ac:dyDescent="0.25">
      <c r="A1074" s="1">
        <v>0</v>
      </c>
      <c r="B1074" s="1">
        <v>34100</v>
      </c>
      <c r="C1074" s="1" t="s">
        <v>522</v>
      </c>
      <c r="D1074" s="1">
        <v>4800044</v>
      </c>
      <c r="E1074" s="1" t="str">
        <f t="shared" si="32"/>
        <v>341004800044</v>
      </c>
      <c r="F1074" s="9" t="str">
        <f t="shared" si="33"/>
        <v>4</v>
      </c>
      <c r="G1074" s="1" t="s">
        <v>530</v>
      </c>
      <c r="H1074" s="10">
        <v>3200</v>
      </c>
    </row>
    <row r="1075" spans="1:8" x14ac:dyDescent="0.25">
      <c r="A1075" s="1">
        <v>0</v>
      </c>
      <c r="B1075" s="1">
        <v>34100</v>
      </c>
      <c r="C1075" s="1" t="s">
        <v>522</v>
      </c>
      <c r="D1075" s="1">
        <v>4800045</v>
      </c>
      <c r="E1075" s="1" t="str">
        <f t="shared" si="32"/>
        <v>341004800045</v>
      </c>
      <c r="F1075" s="9" t="str">
        <f t="shared" si="33"/>
        <v>4</v>
      </c>
      <c r="G1075" s="1" t="s">
        <v>531</v>
      </c>
      <c r="H1075" s="10">
        <v>25000</v>
      </c>
    </row>
    <row r="1076" spans="1:8" x14ac:dyDescent="0.25">
      <c r="A1076" s="1">
        <v>0</v>
      </c>
      <c r="B1076" s="1">
        <v>34100</v>
      </c>
      <c r="C1076" s="1" t="s">
        <v>522</v>
      </c>
      <c r="D1076" s="1">
        <v>4800046</v>
      </c>
      <c r="E1076" s="1" t="str">
        <f t="shared" si="32"/>
        <v>341004800046</v>
      </c>
      <c r="F1076" s="9" t="str">
        <f t="shared" si="33"/>
        <v>4</v>
      </c>
      <c r="G1076" s="1" t="s">
        <v>532</v>
      </c>
      <c r="H1076" s="10">
        <v>8200</v>
      </c>
    </row>
    <row r="1077" spans="1:8" x14ac:dyDescent="0.25">
      <c r="A1077" s="1">
        <v>0</v>
      </c>
      <c r="B1077" s="1">
        <v>34100</v>
      </c>
      <c r="C1077" s="1" t="s">
        <v>522</v>
      </c>
      <c r="D1077" s="1">
        <v>4800047</v>
      </c>
      <c r="E1077" s="1" t="str">
        <f t="shared" si="32"/>
        <v>341004800047</v>
      </c>
      <c r="F1077" s="9" t="str">
        <f t="shared" si="33"/>
        <v>4</v>
      </c>
      <c r="G1077" s="1" t="s">
        <v>533</v>
      </c>
      <c r="H1077" s="10">
        <v>5500</v>
      </c>
    </row>
    <row r="1078" spans="1:8" x14ac:dyDescent="0.25">
      <c r="A1078" s="1">
        <v>0</v>
      </c>
      <c r="B1078" s="1">
        <v>34100</v>
      </c>
      <c r="C1078" s="1" t="s">
        <v>522</v>
      </c>
      <c r="D1078" s="1">
        <v>4800048</v>
      </c>
      <c r="E1078" s="1" t="str">
        <f t="shared" si="32"/>
        <v>341004800048</v>
      </c>
      <c r="F1078" s="9" t="str">
        <f t="shared" si="33"/>
        <v>4</v>
      </c>
      <c r="G1078" s="1" t="s">
        <v>534</v>
      </c>
      <c r="H1078" s="10">
        <v>1000</v>
      </c>
    </row>
    <row r="1079" spans="1:8" x14ac:dyDescent="0.25">
      <c r="A1079" s="1">
        <v>0</v>
      </c>
      <c r="B1079" s="1">
        <v>34100</v>
      </c>
      <c r="C1079" s="1" t="s">
        <v>522</v>
      </c>
      <c r="D1079" s="1">
        <v>4800050</v>
      </c>
      <c r="E1079" s="1" t="str">
        <f t="shared" si="32"/>
        <v>341004800050</v>
      </c>
      <c r="F1079" s="9" t="str">
        <f t="shared" si="33"/>
        <v>4</v>
      </c>
      <c r="G1079" s="1" t="s">
        <v>535</v>
      </c>
      <c r="H1079" s="10">
        <v>1000</v>
      </c>
    </row>
    <row r="1080" spans="1:8" x14ac:dyDescent="0.25">
      <c r="A1080" s="1">
        <v>0</v>
      </c>
      <c r="B1080" s="1">
        <v>34100</v>
      </c>
      <c r="C1080" s="1" t="s">
        <v>522</v>
      </c>
      <c r="D1080" s="1">
        <v>4800052</v>
      </c>
      <c r="E1080" s="1" t="str">
        <f t="shared" si="32"/>
        <v>341004800052</v>
      </c>
      <c r="F1080" s="9" t="str">
        <f t="shared" si="33"/>
        <v>4</v>
      </c>
      <c r="G1080" s="1" t="s">
        <v>536</v>
      </c>
      <c r="H1080" s="10">
        <v>5000</v>
      </c>
    </row>
    <row r="1081" spans="1:8" x14ac:dyDescent="0.25">
      <c r="A1081" s="1">
        <v>0</v>
      </c>
      <c r="B1081" s="1">
        <v>34100</v>
      </c>
      <c r="C1081" s="1" t="s">
        <v>522</v>
      </c>
      <c r="D1081" s="1">
        <v>4800053</v>
      </c>
      <c r="E1081" s="1" t="str">
        <f t="shared" si="32"/>
        <v>341004800053</v>
      </c>
      <c r="F1081" s="9" t="str">
        <f t="shared" si="33"/>
        <v>4</v>
      </c>
      <c r="G1081" s="1" t="s">
        <v>537</v>
      </c>
      <c r="H1081" s="10">
        <v>3500</v>
      </c>
    </row>
    <row r="1082" spans="1:8" x14ac:dyDescent="0.25">
      <c r="A1082" s="1">
        <v>0</v>
      </c>
      <c r="B1082" s="1">
        <v>34100</v>
      </c>
      <c r="C1082" s="1" t="s">
        <v>522</v>
      </c>
      <c r="D1082" s="1">
        <v>4800060</v>
      </c>
      <c r="E1082" s="1" t="str">
        <f t="shared" si="32"/>
        <v>341004800060</v>
      </c>
      <c r="F1082" s="9" t="str">
        <f t="shared" si="33"/>
        <v>4</v>
      </c>
      <c r="G1082" s="1" t="s">
        <v>538</v>
      </c>
      <c r="H1082" s="10">
        <v>500</v>
      </c>
    </row>
    <row r="1083" spans="1:8" x14ac:dyDescent="0.25">
      <c r="A1083" s="1">
        <v>0</v>
      </c>
      <c r="B1083" s="1">
        <v>34100</v>
      </c>
      <c r="C1083" s="1" t="s">
        <v>522</v>
      </c>
      <c r="D1083" s="1">
        <v>4800064</v>
      </c>
      <c r="E1083" s="1" t="str">
        <f t="shared" si="32"/>
        <v>341004800064</v>
      </c>
      <c r="F1083" s="9" t="str">
        <f t="shared" si="33"/>
        <v>4</v>
      </c>
      <c r="G1083" s="1" t="s">
        <v>539</v>
      </c>
      <c r="H1083" s="10">
        <v>3000</v>
      </c>
    </row>
    <row r="1084" spans="1:8" x14ac:dyDescent="0.25">
      <c r="A1084" s="1">
        <v>0</v>
      </c>
      <c r="B1084" s="1">
        <v>34100</v>
      </c>
      <c r="C1084" s="1" t="s">
        <v>522</v>
      </c>
      <c r="D1084" s="1">
        <v>4800065</v>
      </c>
      <c r="E1084" s="1" t="str">
        <f t="shared" si="32"/>
        <v>341004800065</v>
      </c>
      <c r="F1084" s="9" t="str">
        <f t="shared" si="33"/>
        <v>4</v>
      </c>
      <c r="G1084" s="1" t="s">
        <v>540</v>
      </c>
      <c r="H1084" s="10">
        <v>1500</v>
      </c>
    </row>
    <row r="1085" spans="1:8" x14ac:dyDescent="0.25">
      <c r="A1085" s="1">
        <v>0</v>
      </c>
      <c r="B1085" s="1">
        <v>34100</v>
      </c>
      <c r="C1085" s="1" t="s">
        <v>522</v>
      </c>
      <c r="D1085" s="1">
        <v>4800066</v>
      </c>
      <c r="E1085" s="1" t="str">
        <f t="shared" si="32"/>
        <v>341004800066</v>
      </c>
      <c r="F1085" s="9" t="str">
        <f t="shared" si="33"/>
        <v>4</v>
      </c>
      <c r="G1085" s="1" t="s">
        <v>541</v>
      </c>
      <c r="H1085" s="10">
        <v>500</v>
      </c>
    </row>
    <row r="1086" spans="1:8" x14ac:dyDescent="0.25">
      <c r="A1086" s="1">
        <v>0</v>
      </c>
      <c r="B1086" s="1">
        <v>34100</v>
      </c>
      <c r="C1086" s="1" t="s">
        <v>522</v>
      </c>
      <c r="D1086" s="1">
        <v>4800067</v>
      </c>
      <c r="E1086" s="1" t="str">
        <f t="shared" si="32"/>
        <v>341004800067</v>
      </c>
      <c r="F1086" s="9" t="str">
        <f t="shared" si="33"/>
        <v>4</v>
      </c>
      <c r="G1086" s="1" t="s">
        <v>542</v>
      </c>
      <c r="H1086" s="10">
        <v>2000</v>
      </c>
    </row>
    <row r="1087" spans="1:8" x14ac:dyDescent="0.25">
      <c r="A1087" s="1">
        <v>0</v>
      </c>
      <c r="B1087" s="1">
        <v>34100</v>
      </c>
      <c r="C1087" s="1" t="s">
        <v>522</v>
      </c>
      <c r="D1087" s="1">
        <v>4800124</v>
      </c>
      <c r="E1087" s="1" t="str">
        <f t="shared" si="32"/>
        <v>341004800124</v>
      </c>
      <c r="F1087" s="9" t="str">
        <f t="shared" si="33"/>
        <v>4</v>
      </c>
      <c r="G1087" s="1" t="s">
        <v>543</v>
      </c>
      <c r="H1087" s="10">
        <v>1200</v>
      </c>
    </row>
    <row r="1088" spans="1:8" x14ac:dyDescent="0.25">
      <c r="A1088" s="1">
        <v>0</v>
      </c>
      <c r="B1088" s="1">
        <v>34100</v>
      </c>
      <c r="C1088" s="1" t="s">
        <v>522</v>
      </c>
      <c r="D1088" s="1">
        <v>4800130</v>
      </c>
      <c r="E1088" s="1" t="str">
        <f t="shared" si="32"/>
        <v>341004800130</v>
      </c>
      <c r="F1088" s="9" t="str">
        <f t="shared" si="33"/>
        <v>4</v>
      </c>
      <c r="G1088" s="1" t="s">
        <v>544</v>
      </c>
      <c r="H1088" s="10">
        <v>2000</v>
      </c>
    </row>
    <row r="1089" spans="1:8" x14ac:dyDescent="0.25">
      <c r="A1089" s="1">
        <v>0</v>
      </c>
      <c r="B1089" s="1">
        <v>34100</v>
      </c>
      <c r="C1089" s="1" t="s">
        <v>522</v>
      </c>
      <c r="D1089" s="1">
        <v>4800154</v>
      </c>
      <c r="E1089" s="1" t="str">
        <f t="shared" si="32"/>
        <v>341004800154</v>
      </c>
      <c r="F1089" s="9" t="str">
        <f t="shared" si="33"/>
        <v>4</v>
      </c>
      <c r="G1089" s="1" t="s">
        <v>545</v>
      </c>
      <c r="H1089" s="10">
        <v>2000</v>
      </c>
    </row>
    <row r="1090" spans="1:8" x14ac:dyDescent="0.25">
      <c r="A1090" s="1">
        <v>0</v>
      </c>
      <c r="B1090" s="1">
        <v>34100</v>
      </c>
      <c r="C1090" s="1" t="s">
        <v>522</v>
      </c>
      <c r="D1090" s="1">
        <v>4800156</v>
      </c>
      <c r="E1090" s="1" t="str">
        <f t="shared" si="32"/>
        <v>341004800156</v>
      </c>
      <c r="F1090" s="9" t="str">
        <f t="shared" si="33"/>
        <v>4</v>
      </c>
      <c r="G1090" s="1" t="s">
        <v>546</v>
      </c>
      <c r="H1090" s="10">
        <v>870</v>
      </c>
    </row>
    <row r="1091" spans="1:8" x14ac:dyDescent="0.25">
      <c r="A1091" s="1">
        <v>0</v>
      </c>
      <c r="B1091" s="1">
        <v>34200</v>
      </c>
      <c r="C1091" s="1" t="s">
        <v>547</v>
      </c>
      <c r="D1091" s="1">
        <v>2030001</v>
      </c>
      <c r="E1091" s="1" t="str">
        <f t="shared" ref="E1091:E1154" si="34">CONCATENATE(B1091,D1091)</f>
        <v>342002030001</v>
      </c>
      <c r="F1091" s="9" t="str">
        <f t="shared" ref="F1091:F1154" si="35">MID(D1091,1,1)</f>
        <v>2</v>
      </c>
      <c r="G1091" s="1" t="s">
        <v>287</v>
      </c>
      <c r="H1091" s="10">
        <v>200</v>
      </c>
    </row>
    <row r="1092" spans="1:8" x14ac:dyDescent="0.25">
      <c r="A1092" s="1">
        <v>0</v>
      </c>
      <c r="B1092" s="1">
        <v>34200</v>
      </c>
      <c r="C1092" s="1" t="s">
        <v>547</v>
      </c>
      <c r="D1092" s="1">
        <v>2100003</v>
      </c>
      <c r="E1092" s="1" t="str">
        <f t="shared" si="34"/>
        <v>342002100003</v>
      </c>
      <c r="F1092" s="9" t="str">
        <f t="shared" si="35"/>
        <v>2</v>
      </c>
      <c r="G1092" s="1" t="s">
        <v>548</v>
      </c>
      <c r="H1092" s="10">
        <v>1000</v>
      </c>
    </row>
    <row r="1093" spans="1:8" x14ac:dyDescent="0.25">
      <c r="A1093" s="1">
        <v>0</v>
      </c>
      <c r="B1093" s="1">
        <v>34200</v>
      </c>
      <c r="C1093" s="1" t="s">
        <v>547</v>
      </c>
      <c r="D1093" s="1">
        <v>2120000</v>
      </c>
      <c r="E1093" s="1" t="str">
        <f t="shared" si="34"/>
        <v>342002120000</v>
      </c>
      <c r="F1093" s="9" t="str">
        <f t="shared" si="35"/>
        <v>2</v>
      </c>
      <c r="G1093" s="1" t="s">
        <v>211</v>
      </c>
      <c r="H1093" s="10">
        <v>2000</v>
      </c>
    </row>
    <row r="1094" spans="1:8" x14ac:dyDescent="0.25">
      <c r="A1094" s="1">
        <v>0</v>
      </c>
      <c r="B1094" s="1">
        <v>34200</v>
      </c>
      <c r="C1094" s="1" t="s">
        <v>547</v>
      </c>
      <c r="D1094" s="1">
        <v>2120001</v>
      </c>
      <c r="E1094" s="1" t="str">
        <f t="shared" si="34"/>
        <v>342002120001</v>
      </c>
      <c r="F1094" s="9" t="str">
        <f t="shared" si="35"/>
        <v>2</v>
      </c>
      <c r="G1094" s="1" t="s">
        <v>549</v>
      </c>
      <c r="H1094" s="10">
        <v>6000</v>
      </c>
    </row>
    <row r="1095" spans="1:8" x14ac:dyDescent="0.25">
      <c r="A1095" s="1">
        <v>0</v>
      </c>
      <c r="B1095" s="1">
        <v>34200</v>
      </c>
      <c r="C1095" s="1" t="s">
        <v>547</v>
      </c>
      <c r="D1095" s="1">
        <v>2130001</v>
      </c>
      <c r="E1095" s="1" t="str">
        <f t="shared" si="34"/>
        <v>342002130001</v>
      </c>
      <c r="F1095" s="9" t="str">
        <f t="shared" si="35"/>
        <v>2</v>
      </c>
      <c r="G1095" s="1" t="s">
        <v>212</v>
      </c>
      <c r="H1095" s="10">
        <v>2000</v>
      </c>
    </row>
    <row r="1096" spans="1:8" x14ac:dyDescent="0.25">
      <c r="A1096" s="1">
        <v>0</v>
      </c>
      <c r="B1096" s="1">
        <v>34200</v>
      </c>
      <c r="C1096" s="1" t="s">
        <v>547</v>
      </c>
      <c r="D1096" s="1">
        <v>2210001</v>
      </c>
      <c r="E1096" s="1" t="str">
        <f t="shared" si="34"/>
        <v>342002210001</v>
      </c>
      <c r="F1096" s="9" t="str">
        <f t="shared" si="35"/>
        <v>2</v>
      </c>
      <c r="G1096" s="1" t="s">
        <v>220</v>
      </c>
      <c r="H1096" s="10">
        <v>25000</v>
      </c>
    </row>
    <row r="1097" spans="1:8" x14ac:dyDescent="0.25">
      <c r="A1097" s="1">
        <v>0</v>
      </c>
      <c r="B1097" s="1">
        <v>34200</v>
      </c>
      <c r="C1097" s="1" t="s">
        <v>547</v>
      </c>
      <c r="D1097" s="1">
        <v>2210101</v>
      </c>
      <c r="E1097" s="1" t="str">
        <f t="shared" si="34"/>
        <v>342002210101</v>
      </c>
      <c r="F1097" s="9" t="str">
        <f t="shared" si="35"/>
        <v>2</v>
      </c>
      <c r="G1097" s="1" t="s">
        <v>221</v>
      </c>
      <c r="H1097" s="10">
        <v>3000</v>
      </c>
    </row>
    <row r="1098" spans="1:8" x14ac:dyDescent="0.25">
      <c r="A1098" s="1">
        <v>0</v>
      </c>
      <c r="B1098" s="1">
        <v>34200</v>
      </c>
      <c r="C1098" s="1" t="s">
        <v>547</v>
      </c>
      <c r="D1098" s="1">
        <v>2210201</v>
      </c>
      <c r="E1098" s="1" t="str">
        <f t="shared" si="34"/>
        <v>342002210201</v>
      </c>
      <c r="F1098" s="9" t="str">
        <f t="shared" si="35"/>
        <v>2</v>
      </c>
      <c r="G1098" s="1" t="s">
        <v>307</v>
      </c>
      <c r="H1098" s="10">
        <v>9000</v>
      </c>
    </row>
    <row r="1099" spans="1:8" x14ac:dyDescent="0.25">
      <c r="A1099" s="1">
        <v>0</v>
      </c>
      <c r="B1099" s="1">
        <v>34200</v>
      </c>
      <c r="C1099" s="1" t="s">
        <v>547</v>
      </c>
      <c r="D1099" s="1">
        <v>2220001</v>
      </c>
      <c r="E1099" s="1" t="str">
        <f t="shared" si="34"/>
        <v>342002220001</v>
      </c>
      <c r="F1099" s="9" t="str">
        <f t="shared" si="35"/>
        <v>2</v>
      </c>
      <c r="G1099" s="1" t="s">
        <v>226</v>
      </c>
      <c r="H1099" s="10">
        <v>1500</v>
      </c>
    </row>
    <row r="1100" spans="1:8" x14ac:dyDescent="0.25">
      <c r="A1100" s="1">
        <v>0</v>
      </c>
      <c r="B1100" s="1">
        <v>34201</v>
      </c>
      <c r="C1100" s="1" t="s">
        <v>550</v>
      </c>
      <c r="D1100" s="1">
        <v>1300001</v>
      </c>
      <c r="E1100" s="1" t="str">
        <f t="shared" si="34"/>
        <v>342011300001</v>
      </c>
      <c r="F1100" s="9" t="str">
        <f t="shared" si="35"/>
        <v>1</v>
      </c>
      <c r="G1100" s="1" t="s">
        <v>193</v>
      </c>
      <c r="H1100" s="10">
        <v>8574.2999999999993</v>
      </c>
    </row>
    <row r="1101" spans="1:8" x14ac:dyDescent="0.25">
      <c r="A1101" s="1">
        <v>0</v>
      </c>
      <c r="B1101" s="1">
        <v>34201</v>
      </c>
      <c r="C1101" s="1" t="s">
        <v>550</v>
      </c>
      <c r="D1101" s="1">
        <v>1300002</v>
      </c>
      <c r="E1101" s="1" t="str">
        <f t="shared" si="34"/>
        <v>342011300002</v>
      </c>
      <c r="F1101" s="9" t="str">
        <f t="shared" si="35"/>
        <v>1</v>
      </c>
      <c r="G1101" s="1" t="s">
        <v>194</v>
      </c>
      <c r="H1101" s="10">
        <v>2110.6</v>
      </c>
    </row>
    <row r="1102" spans="1:8" x14ac:dyDescent="0.25">
      <c r="A1102" s="1">
        <v>0</v>
      </c>
      <c r="B1102" s="1">
        <v>34201</v>
      </c>
      <c r="C1102" s="1" t="s">
        <v>550</v>
      </c>
      <c r="D1102" s="1">
        <v>1300201</v>
      </c>
      <c r="E1102" s="1" t="str">
        <f t="shared" si="34"/>
        <v>342011300201</v>
      </c>
      <c r="F1102" s="9" t="str">
        <f t="shared" si="35"/>
        <v>1</v>
      </c>
      <c r="G1102" s="1" t="s">
        <v>196</v>
      </c>
      <c r="H1102" s="10">
        <v>4769.8</v>
      </c>
    </row>
    <row r="1103" spans="1:8" x14ac:dyDescent="0.25">
      <c r="A1103" s="1">
        <v>0</v>
      </c>
      <c r="B1103" s="1">
        <v>34201</v>
      </c>
      <c r="C1103" s="1" t="s">
        <v>550</v>
      </c>
      <c r="D1103" s="1">
        <v>1300202</v>
      </c>
      <c r="E1103" s="1" t="str">
        <f t="shared" si="34"/>
        <v>342011300202</v>
      </c>
      <c r="F1103" s="9" t="str">
        <f t="shared" si="35"/>
        <v>1</v>
      </c>
      <c r="G1103" s="1" t="s">
        <v>197</v>
      </c>
      <c r="H1103" s="10">
        <v>4640.8999999999996</v>
      </c>
    </row>
    <row r="1104" spans="1:8" x14ac:dyDescent="0.25">
      <c r="A1104" s="1">
        <v>0</v>
      </c>
      <c r="B1104" s="1">
        <v>34201</v>
      </c>
      <c r="C1104" s="1" t="s">
        <v>550</v>
      </c>
      <c r="D1104" s="1">
        <v>1310001</v>
      </c>
      <c r="E1104" s="1" t="str">
        <f t="shared" si="34"/>
        <v>342011310001</v>
      </c>
      <c r="F1104" s="9" t="str">
        <f t="shared" si="35"/>
        <v>1</v>
      </c>
      <c r="G1104" s="1" t="s">
        <v>198</v>
      </c>
      <c r="H1104" s="10">
        <v>6430.7</v>
      </c>
    </row>
    <row r="1105" spans="1:8" x14ac:dyDescent="0.25">
      <c r="A1105" s="1">
        <v>0</v>
      </c>
      <c r="B1105" s="1">
        <v>34201</v>
      </c>
      <c r="C1105" s="1" t="s">
        <v>550</v>
      </c>
      <c r="D1105" s="1">
        <v>1310002</v>
      </c>
      <c r="E1105" s="1" t="str">
        <f t="shared" si="34"/>
        <v>342011310002</v>
      </c>
      <c r="F1105" s="9" t="str">
        <f t="shared" si="35"/>
        <v>1</v>
      </c>
      <c r="G1105" s="1" t="s">
        <v>199</v>
      </c>
      <c r="H1105" s="10">
        <v>158.34</v>
      </c>
    </row>
    <row r="1106" spans="1:8" x14ac:dyDescent="0.25">
      <c r="A1106" s="1">
        <v>0</v>
      </c>
      <c r="B1106" s="1">
        <v>34201</v>
      </c>
      <c r="C1106" s="1" t="s">
        <v>550</v>
      </c>
      <c r="D1106" s="1">
        <v>1310003</v>
      </c>
      <c r="E1106" s="1" t="str">
        <f t="shared" si="34"/>
        <v>342011310003</v>
      </c>
      <c r="F1106" s="9" t="str">
        <f t="shared" si="35"/>
        <v>1</v>
      </c>
      <c r="G1106" s="1" t="s">
        <v>200</v>
      </c>
      <c r="H1106" s="10">
        <v>3577.4</v>
      </c>
    </row>
    <row r="1107" spans="1:8" x14ac:dyDescent="0.25">
      <c r="A1107" s="1">
        <v>0</v>
      </c>
      <c r="B1107" s="1">
        <v>34201</v>
      </c>
      <c r="C1107" s="1" t="s">
        <v>550</v>
      </c>
      <c r="D1107" s="1">
        <v>1310004</v>
      </c>
      <c r="E1107" s="1" t="str">
        <f t="shared" si="34"/>
        <v>342011310004</v>
      </c>
      <c r="F1107" s="9" t="str">
        <f t="shared" si="35"/>
        <v>1</v>
      </c>
      <c r="G1107" s="1" t="s">
        <v>201</v>
      </c>
      <c r="H1107" s="10">
        <v>5104.8</v>
      </c>
    </row>
    <row r="1108" spans="1:8" x14ac:dyDescent="0.25">
      <c r="A1108" s="1">
        <v>0</v>
      </c>
      <c r="B1108" s="1">
        <v>34201</v>
      </c>
      <c r="C1108" s="1" t="s">
        <v>550</v>
      </c>
      <c r="D1108" s="1">
        <v>1310005</v>
      </c>
      <c r="E1108" s="1" t="str">
        <f t="shared" si="34"/>
        <v>342011310005</v>
      </c>
      <c r="F1108" s="9" t="str">
        <f t="shared" si="35"/>
        <v>1</v>
      </c>
      <c r="G1108" s="1" t="s">
        <v>202</v>
      </c>
      <c r="H1108" s="10">
        <v>10</v>
      </c>
    </row>
    <row r="1109" spans="1:8" x14ac:dyDescent="0.25">
      <c r="A1109" s="1">
        <v>0</v>
      </c>
      <c r="B1109" s="1">
        <v>34201</v>
      </c>
      <c r="C1109" s="1" t="s">
        <v>550</v>
      </c>
      <c r="D1109" s="1">
        <v>1600001</v>
      </c>
      <c r="E1109" s="1" t="str">
        <f t="shared" si="34"/>
        <v>342011600001</v>
      </c>
      <c r="F1109" s="9" t="str">
        <f t="shared" si="35"/>
        <v>1</v>
      </c>
      <c r="G1109" s="1" t="s">
        <v>207</v>
      </c>
      <c r="H1109" s="10">
        <v>11159</v>
      </c>
    </row>
    <row r="1110" spans="1:8" x14ac:dyDescent="0.25">
      <c r="A1110" s="1">
        <v>0</v>
      </c>
      <c r="B1110" s="1">
        <v>34201</v>
      </c>
      <c r="C1110" s="1" t="s">
        <v>550</v>
      </c>
      <c r="D1110" s="1">
        <v>2120000</v>
      </c>
      <c r="E1110" s="1" t="str">
        <f t="shared" si="34"/>
        <v>342012120000</v>
      </c>
      <c r="F1110" s="9" t="str">
        <f t="shared" si="35"/>
        <v>2</v>
      </c>
      <c r="G1110" s="1" t="s">
        <v>211</v>
      </c>
      <c r="H1110" s="10">
        <v>9000</v>
      </c>
    </row>
    <row r="1111" spans="1:8" x14ac:dyDescent="0.25">
      <c r="A1111" s="1">
        <v>0</v>
      </c>
      <c r="B1111" s="1">
        <v>34201</v>
      </c>
      <c r="C1111" s="1" t="s">
        <v>550</v>
      </c>
      <c r="D1111" s="1">
        <v>2130001</v>
      </c>
      <c r="E1111" s="1" t="str">
        <f t="shared" si="34"/>
        <v>342012130001</v>
      </c>
      <c r="F1111" s="9" t="str">
        <f t="shared" si="35"/>
        <v>2</v>
      </c>
      <c r="G1111" s="1" t="s">
        <v>212</v>
      </c>
      <c r="H1111" s="10">
        <v>2500</v>
      </c>
    </row>
    <row r="1112" spans="1:8" x14ac:dyDescent="0.25">
      <c r="A1112" s="1">
        <v>0</v>
      </c>
      <c r="B1112" s="1">
        <v>34201</v>
      </c>
      <c r="C1112" s="1" t="s">
        <v>550</v>
      </c>
      <c r="D1112" s="1">
        <v>2210001</v>
      </c>
      <c r="E1112" s="1" t="str">
        <f t="shared" si="34"/>
        <v>342012210001</v>
      </c>
      <c r="F1112" s="9" t="str">
        <f t="shared" si="35"/>
        <v>2</v>
      </c>
      <c r="G1112" s="1" t="s">
        <v>220</v>
      </c>
      <c r="H1112" s="10">
        <v>13000</v>
      </c>
    </row>
    <row r="1113" spans="1:8" x14ac:dyDescent="0.25">
      <c r="A1113" s="1">
        <v>0</v>
      </c>
      <c r="B1113" s="1">
        <v>34201</v>
      </c>
      <c r="C1113" s="1" t="s">
        <v>550</v>
      </c>
      <c r="D1113" s="1">
        <v>2210101</v>
      </c>
      <c r="E1113" s="1" t="str">
        <f t="shared" si="34"/>
        <v>342012210101</v>
      </c>
      <c r="F1113" s="9" t="str">
        <f t="shared" si="35"/>
        <v>2</v>
      </c>
      <c r="G1113" s="1" t="s">
        <v>221</v>
      </c>
      <c r="H1113" s="10">
        <v>200</v>
      </c>
    </row>
    <row r="1114" spans="1:8" x14ac:dyDescent="0.25">
      <c r="A1114" s="1">
        <v>0</v>
      </c>
      <c r="B1114" s="1">
        <v>34201</v>
      </c>
      <c r="C1114" s="1" t="s">
        <v>550</v>
      </c>
      <c r="D1114" s="1">
        <v>2210201</v>
      </c>
      <c r="E1114" s="1" t="str">
        <f t="shared" si="34"/>
        <v>342012210201</v>
      </c>
      <c r="F1114" s="9" t="str">
        <f t="shared" si="35"/>
        <v>2</v>
      </c>
      <c r="G1114" s="1" t="s">
        <v>307</v>
      </c>
      <c r="H1114" s="10">
        <v>8000</v>
      </c>
    </row>
    <row r="1115" spans="1:8" x14ac:dyDescent="0.25">
      <c r="A1115" s="1">
        <v>0</v>
      </c>
      <c r="B1115" s="1">
        <v>34201</v>
      </c>
      <c r="C1115" s="1" t="s">
        <v>550</v>
      </c>
      <c r="D1115" s="1">
        <v>2219905</v>
      </c>
      <c r="E1115" s="1" t="str">
        <f t="shared" si="34"/>
        <v>342012219905</v>
      </c>
      <c r="F1115" s="9" t="str">
        <f t="shared" si="35"/>
        <v>2</v>
      </c>
      <c r="G1115" s="1" t="s">
        <v>225</v>
      </c>
      <c r="H1115" s="10">
        <v>500</v>
      </c>
    </row>
    <row r="1116" spans="1:8" x14ac:dyDescent="0.25">
      <c r="A1116" s="1">
        <v>0</v>
      </c>
      <c r="B1116" s="1">
        <v>34201</v>
      </c>
      <c r="C1116" s="1" t="s">
        <v>550</v>
      </c>
      <c r="D1116" s="1">
        <v>2312000</v>
      </c>
      <c r="E1116" s="1" t="str">
        <f t="shared" si="34"/>
        <v>342012312000</v>
      </c>
      <c r="F1116" s="9" t="str">
        <f t="shared" si="35"/>
        <v>2</v>
      </c>
      <c r="G1116" s="1" t="s">
        <v>233</v>
      </c>
      <c r="H1116" s="10">
        <v>100</v>
      </c>
    </row>
    <row r="1117" spans="1:8" x14ac:dyDescent="0.25">
      <c r="A1117" s="1">
        <v>0</v>
      </c>
      <c r="B1117" s="1">
        <v>34201</v>
      </c>
      <c r="C1117" s="1" t="s">
        <v>550</v>
      </c>
      <c r="D1117" s="1">
        <v>6330010</v>
      </c>
      <c r="E1117" s="1" t="str">
        <f t="shared" si="34"/>
        <v>342016330010</v>
      </c>
      <c r="F1117" s="9" t="str">
        <f t="shared" si="35"/>
        <v>6</v>
      </c>
      <c r="G1117" s="1" t="s">
        <v>551</v>
      </c>
      <c r="H1117" s="10">
        <v>20000</v>
      </c>
    </row>
    <row r="1118" spans="1:8" x14ac:dyDescent="0.25">
      <c r="A1118" s="1">
        <v>0</v>
      </c>
      <c r="B1118" s="1">
        <v>34202</v>
      </c>
      <c r="C1118" s="1" t="s">
        <v>552</v>
      </c>
      <c r="D1118" s="1">
        <v>2120000</v>
      </c>
      <c r="E1118" s="1" t="str">
        <f t="shared" si="34"/>
        <v>342022120000</v>
      </c>
      <c r="F1118" s="9" t="str">
        <f t="shared" si="35"/>
        <v>2</v>
      </c>
      <c r="G1118" s="1" t="s">
        <v>211</v>
      </c>
      <c r="H1118" s="10">
        <v>20000</v>
      </c>
    </row>
    <row r="1119" spans="1:8" x14ac:dyDescent="0.25">
      <c r="A1119" s="1">
        <v>0</v>
      </c>
      <c r="B1119" s="1">
        <v>34202</v>
      </c>
      <c r="C1119" s="1" t="s">
        <v>552</v>
      </c>
      <c r="D1119" s="1">
        <v>2130001</v>
      </c>
      <c r="E1119" s="1" t="str">
        <f t="shared" si="34"/>
        <v>342022130001</v>
      </c>
      <c r="F1119" s="9" t="str">
        <f t="shared" si="35"/>
        <v>2</v>
      </c>
      <c r="G1119" s="1" t="s">
        <v>212</v>
      </c>
      <c r="H1119" s="10">
        <v>8500</v>
      </c>
    </row>
    <row r="1120" spans="1:8" x14ac:dyDescent="0.25">
      <c r="A1120" s="1">
        <v>0</v>
      </c>
      <c r="B1120" s="1">
        <v>34202</v>
      </c>
      <c r="C1120" s="1" t="s">
        <v>552</v>
      </c>
      <c r="D1120" s="1">
        <v>2160001</v>
      </c>
      <c r="E1120" s="1" t="str">
        <f t="shared" si="34"/>
        <v>342022160001</v>
      </c>
      <c r="F1120" s="9" t="str">
        <f t="shared" si="35"/>
        <v>2</v>
      </c>
      <c r="G1120" s="1" t="s">
        <v>215</v>
      </c>
      <c r="H1120" s="10">
        <v>3000</v>
      </c>
    </row>
    <row r="1121" spans="1:8" x14ac:dyDescent="0.25">
      <c r="A1121" s="1">
        <v>0</v>
      </c>
      <c r="B1121" s="1">
        <v>34202</v>
      </c>
      <c r="C1121" s="1" t="s">
        <v>552</v>
      </c>
      <c r="D1121" s="1">
        <v>2160002</v>
      </c>
      <c r="E1121" s="1" t="str">
        <f t="shared" si="34"/>
        <v>342022160002</v>
      </c>
      <c r="F1121" s="9" t="str">
        <f t="shared" si="35"/>
        <v>2</v>
      </c>
      <c r="G1121" s="1" t="s">
        <v>217</v>
      </c>
      <c r="H1121" s="10">
        <v>100</v>
      </c>
    </row>
    <row r="1122" spans="1:8" x14ac:dyDescent="0.25">
      <c r="A1122" s="1">
        <v>0</v>
      </c>
      <c r="B1122" s="1">
        <v>34202</v>
      </c>
      <c r="C1122" s="1" t="s">
        <v>552</v>
      </c>
      <c r="D1122" s="1">
        <v>2210101</v>
      </c>
      <c r="E1122" s="1" t="str">
        <f t="shared" si="34"/>
        <v>342022210101</v>
      </c>
      <c r="F1122" s="9" t="str">
        <f t="shared" si="35"/>
        <v>2</v>
      </c>
      <c r="G1122" s="1" t="s">
        <v>221</v>
      </c>
      <c r="H1122" s="10">
        <v>4000</v>
      </c>
    </row>
    <row r="1123" spans="1:8" x14ac:dyDescent="0.25">
      <c r="A1123" s="1">
        <v>0</v>
      </c>
      <c r="B1123" s="1">
        <v>34202</v>
      </c>
      <c r="C1123" s="1" t="s">
        <v>552</v>
      </c>
      <c r="D1123" s="1">
        <v>2210201</v>
      </c>
      <c r="E1123" s="1" t="str">
        <f t="shared" si="34"/>
        <v>342022210201</v>
      </c>
      <c r="F1123" s="9" t="str">
        <f t="shared" si="35"/>
        <v>2</v>
      </c>
      <c r="G1123" s="1" t="s">
        <v>307</v>
      </c>
      <c r="H1123" s="10">
        <v>2000</v>
      </c>
    </row>
    <row r="1124" spans="1:8" x14ac:dyDescent="0.25">
      <c r="A1124" s="1">
        <v>0</v>
      </c>
      <c r="B1124" s="1">
        <v>34202</v>
      </c>
      <c r="C1124" s="1" t="s">
        <v>552</v>
      </c>
      <c r="D1124" s="1">
        <v>2219900</v>
      </c>
      <c r="E1124" s="1" t="str">
        <f t="shared" si="34"/>
        <v>342022219900</v>
      </c>
      <c r="F1124" s="9" t="str">
        <f t="shared" si="35"/>
        <v>2</v>
      </c>
      <c r="G1124" s="1" t="s">
        <v>553</v>
      </c>
      <c r="H1124" s="10">
        <v>10000</v>
      </c>
    </row>
    <row r="1125" spans="1:8" x14ac:dyDescent="0.25">
      <c r="A1125" s="1">
        <v>0</v>
      </c>
      <c r="B1125" s="1">
        <v>34202</v>
      </c>
      <c r="C1125" s="1" t="s">
        <v>552</v>
      </c>
      <c r="D1125" s="1">
        <v>2219905</v>
      </c>
      <c r="E1125" s="1" t="str">
        <f t="shared" si="34"/>
        <v>342022219905</v>
      </c>
      <c r="F1125" s="9" t="str">
        <f t="shared" si="35"/>
        <v>2</v>
      </c>
      <c r="G1125" s="1" t="s">
        <v>225</v>
      </c>
      <c r="H1125" s="10">
        <v>1000</v>
      </c>
    </row>
    <row r="1126" spans="1:8" x14ac:dyDescent="0.25">
      <c r="A1126" s="1">
        <v>0</v>
      </c>
      <c r="B1126" s="1">
        <v>34202</v>
      </c>
      <c r="C1126" s="1" t="s">
        <v>552</v>
      </c>
      <c r="D1126" s="1">
        <v>2270102</v>
      </c>
      <c r="E1126" s="1" t="str">
        <f t="shared" si="34"/>
        <v>342022270102</v>
      </c>
      <c r="F1126" s="9" t="str">
        <f t="shared" si="35"/>
        <v>2</v>
      </c>
      <c r="G1126" s="1" t="s">
        <v>554</v>
      </c>
      <c r="H1126" s="10">
        <f>64815.13</f>
        <v>64815.13</v>
      </c>
    </row>
    <row r="1127" spans="1:8" x14ac:dyDescent="0.25">
      <c r="A1127" s="1">
        <v>0</v>
      </c>
      <c r="B1127" s="1">
        <v>34202</v>
      </c>
      <c r="C1127" s="1" t="s">
        <v>552</v>
      </c>
      <c r="D1127" s="1">
        <v>2279940</v>
      </c>
      <c r="E1127" s="1" t="str">
        <f t="shared" si="34"/>
        <v>342022279940</v>
      </c>
      <c r="F1127" s="9" t="str">
        <f t="shared" si="35"/>
        <v>2</v>
      </c>
      <c r="G1127" s="1" t="s">
        <v>230</v>
      </c>
      <c r="H1127" s="10">
        <v>100</v>
      </c>
    </row>
    <row r="1128" spans="1:8" x14ac:dyDescent="0.25">
      <c r="A1128" s="1">
        <v>0</v>
      </c>
      <c r="B1128" s="1">
        <v>34202</v>
      </c>
      <c r="C1128" s="1" t="s">
        <v>552</v>
      </c>
      <c r="D1128" s="1">
        <v>6230017</v>
      </c>
      <c r="E1128" s="1" t="str">
        <f t="shared" si="34"/>
        <v>342026230017</v>
      </c>
      <c r="F1128" s="9" t="str">
        <f t="shared" si="35"/>
        <v>6</v>
      </c>
      <c r="G1128" s="1" t="s">
        <v>555</v>
      </c>
      <c r="H1128" s="10">
        <v>12000</v>
      </c>
    </row>
    <row r="1129" spans="1:8" x14ac:dyDescent="0.25">
      <c r="A1129" s="1">
        <v>0</v>
      </c>
      <c r="B1129" s="1">
        <v>34202</v>
      </c>
      <c r="C1129" s="1" t="s">
        <v>552</v>
      </c>
      <c r="D1129" s="1">
        <v>6320000</v>
      </c>
      <c r="E1129" s="1" t="str">
        <f t="shared" si="34"/>
        <v>342026320000</v>
      </c>
      <c r="F1129" s="9" t="str">
        <f t="shared" si="35"/>
        <v>6</v>
      </c>
      <c r="G1129" s="1" t="s">
        <v>556</v>
      </c>
      <c r="H1129" s="10">
        <v>50000</v>
      </c>
    </row>
    <row r="1130" spans="1:8" x14ac:dyDescent="0.25">
      <c r="A1130" s="1">
        <v>0</v>
      </c>
      <c r="B1130" s="1">
        <v>34202</v>
      </c>
      <c r="C1130" s="1" t="s">
        <v>552</v>
      </c>
      <c r="D1130" s="1">
        <v>6360000</v>
      </c>
      <c r="E1130" s="1" t="str">
        <f t="shared" si="34"/>
        <v>342026360000</v>
      </c>
      <c r="F1130" s="9" t="str">
        <f t="shared" si="35"/>
        <v>6</v>
      </c>
      <c r="G1130" s="1" t="s">
        <v>237</v>
      </c>
      <c r="H1130" s="10">
        <v>100</v>
      </c>
    </row>
    <row r="1131" spans="1:8" x14ac:dyDescent="0.25">
      <c r="A1131" s="1">
        <v>0</v>
      </c>
      <c r="B1131" s="1">
        <v>34203</v>
      </c>
      <c r="C1131" s="1" t="s">
        <v>557</v>
      </c>
      <c r="D1131" s="1">
        <v>1310001</v>
      </c>
      <c r="E1131" s="1" t="str">
        <f t="shared" si="34"/>
        <v>342031310001</v>
      </c>
      <c r="F1131" s="9" t="str">
        <f t="shared" si="35"/>
        <v>1</v>
      </c>
      <c r="G1131" s="1" t="s">
        <v>198</v>
      </c>
      <c r="H1131" s="10">
        <v>70393</v>
      </c>
    </row>
    <row r="1132" spans="1:8" x14ac:dyDescent="0.25">
      <c r="A1132" s="1">
        <v>0</v>
      </c>
      <c r="B1132" s="1">
        <v>34203</v>
      </c>
      <c r="C1132" s="1" t="s">
        <v>557</v>
      </c>
      <c r="D1132" s="1">
        <v>1310002</v>
      </c>
      <c r="E1132" s="1" t="str">
        <f t="shared" si="34"/>
        <v>342031310002</v>
      </c>
      <c r="F1132" s="9" t="str">
        <f t="shared" si="35"/>
        <v>1</v>
      </c>
      <c r="G1132" s="1" t="s">
        <v>199</v>
      </c>
      <c r="H1132" s="10">
        <v>2160.9</v>
      </c>
    </row>
    <row r="1133" spans="1:8" x14ac:dyDescent="0.25">
      <c r="A1133" s="1">
        <v>0</v>
      </c>
      <c r="B1133" s="1">
        <v>34203</v>
      </c>
      <c r="C1133" s="1" t="s">
        <v>557</v>
      </c>
      <c r="D1133" s="1">
        <v>1310003</v>
      </c>
      <c r="E1133" s="1" t="str">
        <f t="shared" si="34"/>
        <v>342031310003</v>
      </c>
      <c r="F1133" s="9" t="str">
        <f t="shared" si="35"/>
        <v>1</v>
      </c>
      <c r="G1133" s="1" t="s">
        <v>200</v>
      </c>
      <c r="H1133" s="10">
        <v>40311</v>
      </c>
    </row>
    <row r="1134" spans="1:8" x14ac:dyDescent="0.25">
      <c r="A1134" s="1">
        <v>0</v>
      </c>
      <c r="B1134" s="1">
        <v>34203</v>
      </c>
      <c r="C1134" s="1" t="s">
        <v>557</v>
      </c>
      <c r="D1134" s="1">
        <v>1310004</v>
      </c>
      <c r="E1134" s="1" t="str">
        <f t="shared" si="34"/>
        <v>342031310004</v>
      </c>
      <c r="F1134" s="9" t="str">
        <f t="shared" si="35"/>
        <v>1</v>
      </c>
      <c r="G1134" s="1" t="s">
        <v>201</v>
      </c>
      <c r="H1134" s="10">
        <v>47224</v>
      </c>
    </row>
    <row r="1135" spans="1:8" x14ac:dyDescent="0.25">
      <c r="A1135" s="1">
        <v>0</v>
      </c>
      <c r="B1135" s="1">
        <v>34203</v>
      </c>
      <c r="C1135" s="1" t="s">
        <v>557</v>
      </c>
      <c r="D1135" s="1">
        <v>1600001</v>
      </c>
      <c r="E1135" s="1" t="str">
        <f t="shared" si="34"/>
        <v>342031600001</v>
      </c>
      <c r="F1135" s="9" t="str">
        <f t="shared" si="35"/>
        <v>1</v>
      </c>
      <c r="G1135" s="1" t="s">
        <v>207</v>
      </c>
      <c r="H1135" s="10">
        <v>53271</v>
      </c>
    </row>
    <row r="1136" spans="1:8" x14ac:dyDescent="0.25">
      <c r="A1136" s="1">
        <v>0</v>
      </c>
      <c r="B1136" s="1">
        <v>34203</v>
      </c>
      <c r="C1136" s="1" t="s">
        <v>557</v>
      </c>
      <c r="D1136" s="1">
        <v>2060001</v>
      </c>
      <c r="E1136" s="1" t="str">
        <f t="shared" si="34"/>
        <v>342032060001</v>
      </c>
      <c r="F1136" s="9" t="str">
        <f t="shared" si="35"/>
        <v>2</v>
      </c>
      <c r="G1136" s="1" t="s">
        <v>210</v>
      </c>
      <c r="H1136" s="10">
        <f>500+2500</f>
        <v>3000</v>
      </c>
    </row>
    <row r="1137" spans="1:8" x14ac:dyDescent="0.25">
      <c r="A1137" s="1">
        <v>0</v>
      </c>
      <c r="B1137" s="1">
        <v>34203</v>
      </c>
      <c r="C1137" s="1" t="s">
        <v>557</v>
      </c>
      <c r="D1137" s="1">
        <v>2120000</v>
      </c>
      <c r="E1137" s="1" t="str">
        <f t="shared" si="34"/>
        <v>342032120000</v>
      </c>
      <c r="F1137" s="9" t="str">
        <f t="shared" si="35"/>
        <v>2</v>
      </c>
      <c r="G1137" s="1" t="s">
        <v>211</v>
      </c>
      <c r="H1137" s="10">
        <v>20000</v>
      </c>
    </row>
    <row r="1138" spans="1:8" x14ac:dyDescent="0.25">
      <c r="A1138" s="1">
        <v>0</v>
      </c>
      <c r="B1138" s="1">
        <v>34203</v>
      </c>
      <c r="C1138" s="1" t="s">
        <v>557</v>
      </c>
      <c r="D1138" s="1">
        <v>2120002</v>
      </c>
      <c r="E1138" s="1" t="str">
        <f t="shared" si="34"/>
        <v>342032120002</v>
      </c>
      <c r="F1138" s="9" t="str">
        <f t="shared" si="35"/>
        <v>2</v>
      </c>
      <c r="G1138" s="1" t="s">
        <v>558</v>
      </c>
      <c r="H1138" s="10">
        <v>15000</v>
      </c>
    </row>
    <row r="1139" spans="1:8" x14ac:dyDescent="0.25">
      <c r="A1139" s="1">
        <v>0</v>
      </c>
      <c r="B1139" s="1">
        <v>34203</v>
      </c>
      <c r="C1139" s="1" t="s">
        <v>557</v>
      </c>
      <c r="D1139" s="1">
        <v>2120003</v>
      </c>
      <c r="E1139" s="1" t="str">
        <f t="shared" si="34"/>
        <v>342032120003</v>
      </c>
      <c r="F1139" s="9" t="str">
        <f t="shared" si="35"/>
        <v>2</v>
      </c>
      <c r="G1139" s="1" t="s">
        <v>559</v>
      </c>
      <c r="H1139" s="10">
        <v>4000</v>
      </c>
    </row>
    <row r="1140" spans="1:8" x14ac:dyDescent="0.25">
      <c r="A1140" s="1">
        <v>0</v>
      </c>
      <c r="B1140" s="1">
        <v>34203</v>
      </c>
      <c r="C1140" s="1" t="s">
        <v>557</v>
      </c>
      <c r="D1140" s="1">
        <v>2120004</v>
      </c>
      <c r="E1140" s="1" t="str">
        <f t="shared" si="34"/>
        <v>342032120004</v>
      </c>
      <c r="F1140" s="9" t="str">
        <f t="shared" si="35"/>
        <v>2</v>
      </c>
      <c r="G1140" s="1" t="s">
        <v>560</v>
      </c>
      <c r="H1140" s="10">
        <v>2000</v>
      </c>
    </row>
    <row r="1141" spans="1:8" x14ac:dyDescent="0.25">
      <c r="A1141" s="1">
        <v>0</v>
      </c>
      <c r="B1141" s="1">
        <v>34203</v>
      </c>
      <c r="C1141" s="1" t="s">
        <v>557</v>
      </c>
      <c r="D1141" s="1">
        <v>2130001</v>
      </c>
      <c r="E1141" s="1" t="str">
        <f t="shared" si="34"/>
        <v>342032130001</v>
      </c>
      <c r="F1141" s="9" t="str">
        <f t="shared" si="35"/>
        <v>2</v>
      </c>
      <c r="G1141" s="1" t="s">
        <v>212</v>
      </c>
      <c r="H1141" s="10">
        <v>35000</v>
      </c>
    </row>
    <row r="1142" spans="1:8" x14ac:dyDescent="0.25">
      <c r="A1142" s="1">
        <v>0</v>
      </c>
      <c r="B1142" s="1">
        <v>34203</v>
      </c>
      <c r="C1142" s="1" t="s">
        <v>557</v>
      </c>
      <c r="D1142" s="1">
        <v>2160001</v>
      </c>
      <c r="E1142" s="1" t="str">
        <f t="shared" si="34"/>
        <v>342032160001</v>
      </c>
      <c r="F1142" s="9" t="str">
        <f t="shared" si="35"/>
        <v>2</v>
      </c>
      <c r="G1142" s="1" t="s">
        <v>215</v>
      </c>
      <c r="H1142" s="10">
        <v>1500</v>
      </c>
    </row>
    <row r="1143" spans="1:8" x14ac:dyDescent="0.25">
      <c r="A1143" s="1">
        <v>0</v>
      </c>
      <c r="B1143" s="1">
        <v>34203</v>
      </c>
      <c r="C1143" s="1" t="s">
        <v>557</v>
      </c>
      <c r="D1143" s="1">
        <v>2160002</v>
      </c>
      <c r="E1143" s="1" t="str">
        <f t="shared" si="34"/>
        <v>342032160002</v>
      </c>
      <c r="F1143" s="9" t="str">
        <f t="shared" si="35"/>
        <v>2</v>
      </c>
      <c r="G1143" s="1" t="s">
        <v>217</v>
      </c>
      <c r="H1143" s="10">
        <v>2000</v>
      </c>
    </row>
    <row r="1144" spans="1:8" x14ac:dyDescent="0.25">
      <c r="A1144" s="1">
        <v>0</v>
      </c>
      <c r="B1144" s="1">
        <v>34203</v>
      </c>
      <c r="C1144" s="1" t="s">
        <v>557</v>
      </c>
      <c r="D1144" s="1">
        <v>2200010</v>
      </c>
      <c r="E1144" s="1" t="str">
        <f t="shared" si="34"/>
        <v>342032200010</v>
      </c>
      <c r="F1144" s="9" t="str">
        <f t="shared" si="35"/>
        <v>2</v>
      </c>
      <c r="G1144" s="1" t="s">
        <v>219</v>
      </c>
      <c r="H1144" s="10">
        <v>1000</v>
      </c>
    </row>
    <row r="1145" spans="1:8" x14ac:dyDescent="0.25">
      <c r="A1145" s="1">
        <v>0</v>
      </c>
      <c r="B1145" s="1">
        <v>34203</v>
      </c>
      <c r="C1145" s="1" t="s">
        <v>557</v>
      </c>
      <c r="D1145" s="1">
        <v>2210001</v>
      </c>
      <c r="E1145" s="1" t="str">
        <f t="shared" si="34"/>
        <v>342032210001</v>
      </c>
      <c r="F1145" s="9" t="str">
        <f t="shared" si="35"/>
        <v>2</v>
      </c>
      <c r="G1145" s="1" t="s">
        <v>220</v>
      </c>
      <c r="H1145" s="10">
        <v>180000</v>
      </c>
    </row>
    <row r="1146" spans="1:8" x14ac:dyDescent="0.25">
      <c r="A1146" s="1">
        <v>0</v>
      </c>
      <c r="B1146" s="1">
        <v>34203</v>
      </c>
      <c r="C1146" s="1" t="s">
        <v>557</v>
      </c>
      <c r="D1146" s="1">
        <v>2210101</v>
      </c>
      <c r="E1146" s="1" t="str">
        <f t="shared" si="34"/>
        <v>342032210101</v>
      </c>
      <c r="F1146" s="9" t="str">
        <f t="shared" si="35"/>
        <v>2</v>
      </c>
      <c r="G1146" s="1" t="s">
        <v>221</v>
      </c>
      <c r="H1146" s="10">
        <v>20000</v>
      </c>
    </row>
    <row r="1147" spans="1:8" x14ac:dyDescent="0.25">
      <c r="A1147" s="1">
        <v>0</v>
      </c>
      <c r="B1147" s="1">
        <v>34203</v>
      </c>
      <c r="C1147" s="1" t="s">
        <v>557</v>
      </c>
      <c r="D1147" s="1">
        <v>2210201</v>
      </c>
      <c r="E1147" s="1" t="str">
        <f t="shared" si="34"/>
        <v>342032210201</v>
      </c>
      <c r="F1147" s="9" t="str">
        <f t="shared" si="35"/>
        <v>2</v>
      </c>
      <c r="G1147" s="1" t="s">
        <v>307</v>
      </c>
      <c r="H1147" s="10">
        <v>150000</v>
      </c>
    </row>
    <row r="1148" spans="1:8" x14ac:dyDescent="0.25">
      <c r="A1148" s="1">
        <v>0</v>
      </c>
      <c r="B1148" s="1">
        <v>34203</v>
      </c>
      <c r="C1148" s="1" t="s">
        <v>557</v>
      </c>
      <c r="D1148" s="1">
        <v>2211001</v>
      </c>
      <c r="E1148" s="1" t="str">
        <f t="shared" si="34"/>
        <v>342032211001</v>
      </c>
      <c r="F1148" s="9" t="str">
        <f t="shared" si="35"/>
        <v>2</v>
      </c>
      <c r="G1148" s="1" t="s">
        <v>375</v>
      </c>
      <c r="H1148" s="10">
        <v>3000</v>
      </c>
    </row>
    <row r="1149" spans="1:8" x14ac:dyDescent="0.25">
      <c r="A1149" s="1">
        <v>0</v>
      </c>
      <c r="B1149" s="1">
        <v>34203</v>
      </c>
      <c r="C1149" s="1" t="s">
        <v>557</v>
      </c>
      <c r="D1149" s="1">
        <v>2219900</v>
      </c>
      <c r="E1149" s="1" t="str">
        <f t="shared" si="34"/>
        <v>342032219900</v>
      </c>
      <c r="F1149" s="9" t="str">
        <f t="shared" si="35"/>
        <v>2</v>
      </c>
      <c r="G1149" s="1" t="s">
        <v>553</v>
      </c>
      <c r="H1149" s="10">
        <v>10000</v>
      </c>
    </row>
    <row r="1150" spans="1:8" x14ac:dyDescent="0.25">
      <c r="A1150" s="1">
        <v>0</v>
      </c>
      <c r="B1150" s="1">
        <v>34203</v>
      </c>
      <c r="C1150" s="1" t="s">
        <v>557</v>
      </c>
      <c r="D1150" s="1">
        <v>2219905</v>
      </c>
      <c r="E1150" s="1" t="str">
        <f t="shared" si="34"/>
        <v>342032219905</v>
      </c>
      <c r="F1150" s="9" t="str">
        <f t="shared" si="35"/>
        <v>2</v>
      </c>
      <c r="G1150" s="1" t="s">
        <v>225</v>
      </c>
      <c r="H1150" s="10">
        <v>2000</v>
      </c>
    </row>
    <row r="1151" spans="1:8" x14ac:dyDescent="0.25">
      <c r="A1151" s="1">
        <v>0</v>
      </c>
      <c r="B1151" s="1">
        <v>34203</v>
      </c>
      <c r="C1151" s="1" t="s">
        <v>557</v>
      </c>
      <c r="D1151" s="1">
        <v>2220001</v>
      </c>
      <c r="E1151" s="1" t="str">
        <f t="shared" si="34"/>
        <v>342032220001</v>
      </c>
      <c r="F1151" s="9" t="str">
        <f t="shared" si="35"/>
        <v>2</v>
      </c>
      <c r="G1151" s="1" t="s">
        <v>226</v>
      </c>
      <c r="H1151" s="10">
        <v>1500</v>
      </c>
    </row>
    <row r="1152" spans="1:8" x14ac:dyDescent="0.25">
      <c r="A1152" s="1">
        <v>0</v>
      </c>
      <c r="B1152" s="1">
        <v>34203</v>
      </c>
      <c r="C1152" s="1" t="s">
        <v>557</v>
      </c>
      <c r="D1152" s="1">
        <v>2240001</v>
      </c>
      <c r="E1152" s="1" t="str">
        <f t="shared" si="34"/>
        <v>342032240001</v>
      </c>
      <c r="F1152" s="9" t="str">
        <f t="shared" si="35"/>
        <v>2</v>
      </c>
      <c r="G1152" s="1" t="s">
        <v>227</v>
      </c>
      <c r="H1152" s="10">
        <v>300</v>
      </c>
    </row>
    <row r="1153" spans="1:8" x14ac:dyDescent="0.25">
      <c r="A1153" s="1">
        <v>0</v>
      </c>
      <c r="B1153" s="1">
        <v>34203</v>
      </c>
      <c r="C1153" s="1" t="s">
        <v>557</v>
      </c>
      <c r="D1153" s="1">
        <v>2269900</v>
      </c>
      <c r="E1153" s="1" t="str">
        <f t="shared" si="34"/>
        <v>342032269900</v>
      </c>
      <c r="F1153" s="9" t="str">
        <f t="shared" si="35"/>
        <v>2</v>
      </c>
      <c r="G1153" s="1" t="s">
        <v>561</v>
      </c>
      <c r="H1153" s="10">
        <v>7000</v>
      </c>
    </row>
    <row r="1154" spans="1:8" x14ac:dyDescent="0.25">
      <c r="A1154" s="1">
        <v>0</v>
      </c>
      <c r="B1154" s="1">
        <v>34203</v>
      </c>
      <c r="C1154" s="1" t="s">
        <v>557</v>
      </c>
      <c r="D1154" s="1">
        <v>2270102</v>
      </c>
      <c r="E1154" s="1" t="str">
        <f t="shared" si="34"/>
        <v>342032270102</v>
      </c>
      <c r="F1154" s="9" t="str">
        <f t="shared" si="35"/>
        <v>2</v>
      </c>
      <c r="G1154" s="1" t="s">
        <v>562</v>
      </c>
      <c r="H1154" s="10">
        <v>86955.69</v>
      </c>
    </row>
    <row r="1155" spans="1:8" x14ac:dyDescent="0.25">
      <c r="A1155" s="1">
        <v>0</v>
      </c>
      <c r="B1155" s="1">
        <v>34203</v>
      </c>
      <c r="C1155" s="1" t="s">
        <v>557</v>
      </c>
      <c r="D1155" s="1">
        <v>2279900</v>
      </c>
      <c r="E1155" s="1" t="str">
        <f t="shared" ref="E1155:E1218" si="36">CONCATENATE(B1155,D1155)</f>
        <v>342032279900</v>
      </c>
      <c r="F1155" s="9" t="str">
        <f t="shared" ref="F1155:F1218" si="37">MID(D1155,1,1)</f>
        <v>2</v>
      </c>
      <c r="G1155" s="1" t="s">
        <v>229</v>
      </c>
      <c r="H1155" s="10">
        <v>1000</v>
      </c>
    </row>
    <row r="1156" spans="1:8" x14ac:dyDescent="0.25">
      <c r="A1156" s="1">
        <v>0</v>
      </c>
      <c r="B1156" s="1">
        <v>34203</v>
      </c>
      <c r="C1156" s="1" t="s">
        <v>557</v>
      </c>
      <c r="D1156" s="1">
        <v>2279940</v>
      </c>
      <c r="E1156" s="1" t="str">
        <f t="shared" si="36"/>
        <v>342032279940</v>
      </c>
      <c r="F1156" s="9" t="str">
        <f t="shared" si="37"/>
        <v>2</v>
      </c>
      <c r="G1156" s="1" t="s">
        <v>230</v>
      </c>
      <c r="H1156" s="10">
        <v>3500</v>
      </c>
    </row>
    <row r="1157" spans="1:8" x14ac:dyDescent="0.25">
      <c r="A1157" s="1">
        <v>0</v>
      </c>
      <c r="B1157" s="1">
        <v>34203</v>
      </c>
      <c r="C1157" s="1" t="s">
        <v>557</v>
      </c>
      <c r="D1157" s="1">
        <v>6320000</v>
      </c>
      <c r="E1157" s="1" t="str">
        <f t="shared" si="36"/>
        <v>342036320000</v>
      </c>
      <c r="F1157" s="9" t="str">
        <f t="shared" si="37"/>
        <v>6</v>
      </c>
      <c r="G1157" s="1" t="s">
        <v>563</v>
      </c>
      <c r="H1157" s="10">
        <v>3000</v>
      </c>
    </row>
    <row r="1158" spans="1:8" x14ac:dyDescent="0.25">
      <c r="A1158" s="1">
        <v>0</v>
      </c>
      <c r="B1158" s="1">
        <v>34203</v>
      </c>
      <c r="C1158" s="1" t="s">
        <v>557</v>
      </c>
      <c r="D1158" s="1">
        <v>6330000</v>
      </c>
      <c r="E1158" s="1" t="str">
        <f t="shared" si="36"/>
        <v>342036330000</v>
      </c>
      <c r="F1158" s="9" t="str">
        <f t="shared" si="37"/>
        <v>6</v>
      </c>
      <c r="G1158" s="1" t="s">
        <v>347</v>
      </c>
      <c r="H1158" s="10">
        <v>10000</v>
      </c>
    </row>
    <row r="1159" spans="1:8" x14ac:dyDescent="0.25">
      <c r="A1159" s="1">
        <v>0</v>
      </c>
      <c r="B1159" s="1">
        <v>34203</v>
      </c>
      <c r="C1159" s="1" t="s">
        <v>557</v>
      </c>
      <c r="D1159" s="1">
        <v>6350000</v>
      </c>
      <c r="E1159" s="1" t="str">
        <f t="shared" si="36"/>
        <v>342036350000</v>
      </c>
      <c r="F1159" s="9" t="str">
        <f t="shared" si="37"/>
        <v>6</v>
      </c>
      <c r="G1159" s="1" t="s">
        <v>564</v>
      </c>
      <c r="H1159" s="10">
        <v>70000</v>
      </c>
    </row>
    <row r="1160" spans="1:8" x14ac:dyDescent="0.25">
      <c r="A1160" s="1">
        <v>0</v>
      </c>
      <c r="B1160" s="1">
        <v>34203</v>
      </c>
      <c r="C1160" s="1" t="s">
        <v>557</v>
      </c>
      <c r="D1160" s="1">
        <v>6360000</v>
      </c>
      <c r="E1160" s="1" t="str">
        <f t="shared" si="36"/>
        <v>342036360000</v>
      </c>
      <c r="F1160" s="9" t="str">
        <f t="shared" si="37"/>
        <v>6</v>
      </c>
      <c r="G1160" s="1" t="s">
        <v>237</v>
      </c>
      <c r="H1160" s="10">
        <v>2000</v>
      </c>
    </row>
    <row r="1161" spans="1:8" x14ac:dyDescent="0.25">
      <c r="A1161" s="1">
        <v>0</v>
      </c>
      <c r="B1161" s="1">
        <v>34204</v>
      </c>
      <c r="C1161" s="1" t="s">
        <v>565</v>
      </c>
      <c r="D1161" s="1">
        <v>1300001</v>
      </c>
      <c r="E1161" s="1" t="str">
        <f t="shared" si="36"/>
        <v>342041300001</v>
      </c>
      <c r="F1161" s="9" t="str">
        <f t="shared" si="37"/>
        <v>1</v>
      </c>
      <c r="G1161" s="1" t="s">
        <v>193</v>
      </c>
      <c r="H1161" s="10">
        <v>9174.6</v>
      </c>
    </row>
    <row r="1162" spans="1:8" x14ac:dyDescent="0.25">
      <c r="A1162" s="1">
        <v>0</v>
      </c>
      <c r="B1162" s="1">
        <v>34204</v>
      </c>
      <c r="C1162" s="1" t="s">
        <v>565</v>
      </c>
      <c r="D1162" s="1">
        <v>1300002</v>
      </c>
      <c r="E1162" s="1" t="str">
        <f t="shared" si="36"/>
        <v>342041300002</v>
      </c>
      <c r="F1162" s="9" t="str">
        <f t="shared" si="37"/>
        <v>1</v>
      </c>
      <c r="G1162" s="1" t="s">
        <v>194</v>
      </c>
      <c r="H1162" s="10">
        <v>2237.1</v>
      </c>
    </row>
    <row r="1163" spans="1:8" x14ac:dyDescent="0.25">
      <c r="A1163" s="1">
        <v>0</v>
      </c>
      <c r="B1163" s="1">
        <v>34204</v>
      </c>
      <c r="C1163" s="1" t="s">
        <v>565</v>
      </c>
      <c r="D1163" s="1">
        <v>1300201</v>
      </c>
      <c r="E1163" s="1" t="str">
        <f t="shared" si="36"/>
        <v>342041300201</v>
      </c>
      <c r="F1163" s="9" t="str">
        <f t="shared" si="37"/>
        <v>1</v>
      </c>
      <c r="G1163" s="1" t="s">
        <v>196</v>
      </c>
      <c r="H1163" s="10">
        <v>4769.8</v>
      </c>
    </row>
    <row r="1164" spans="1:8" x14ac:dyDescent="0.25">
      <c r="A1164" s="1">
        <v>0</v>
      </c>
      <c r="B1164" s="1">
        <v>34204</v>
      </c>
      <c r="C1164" s="1" t="s">
        <v>565</v>
      </c>
      <c r="D1164" s="1">
        <v>1300202</v>
      </c>
      <c r="E1164" s="1" t="str">
        <f t="shared" si="36"/>
        <v>342041300202</v>
      </c>
      <c r="F1164" s="9" t="str">
        <f t="shared" si="37"/>
        <v>1</v>
      </c>
      <c r="G1164" s="1" t="s">
        <v>197</v>
      </c>
      <c r="H1164" s="10">
        <v>6497.1</v>
      </c>
    </row>
    <row r="1165" spans="1:8" x14ac:dyDescent="0.25">
      <c r="A1165" s="1">
        <v>0</v>
      </c>
      <c r="B1165" s="1">
        <v>34204</v>
      </c>
      <c r="C1165" s="1" t="s">
        <v>565</v>
      </c>
      <c r="D1165" s="1">
        <v>1310005</v>
      </c>
      <c r="E1165" s="1" t="str">
        <f t="shared" si="36"/>
        <v>342041310005</v>
      </c>
      <c r="F1165" s="9" t="str">
        <f t="shared" si="37"/>
        <v>1</v>
      </c>
      <c r="G1165" s="1" t="s">
        <v>202</v>
      </c>
      <c r="H1165" s="10">
        <v>100</v>
      </c>
    </row>
    <row r="1166" spans="1:8" x14ac:dyDescent="0.25">
      <c r="A1166" s="1">
        <v>0</v>
      </c>
      <c r="B1166" s="1">
        <v>34204</v>
      </c>
      <c r="C1166" s="1" t="s">
        <v>565</v>
      </c>
      <c r="D1166" s="1">
        <v>1510002</v>
      </c>
      <c r="E1166" s="1" t="str">
        <f t="shared" si="36"/>
        <v>342041510002</v>
      </c>
      <c r="F1166" s="9" t="str">
        <f t="shared" si="37"/>
        <v>1</v>
      </c>
      <c r="G1166" s="1" t="s">
        <v>206</v>
      </c>
      <c r="H1166" s="10">
        <v>10</v>
      </c>
    </row>
    <row r="1167" spans="1:8" x14ac:dyDescent="0.25">
      <c r="A1167" s="1">
        <v>0</v>
      </c>
      <c r="B1167" s="1">
        <v>34204</v>
      </c>
      <c r="C1167" s="1" t="s">
        <v>565</v>
      </c>
      <c r="D1167" s="1">
        <v>1600001</v>
      </c>
      <c r="E1167" s="1" t="str">
        <f t="shared" si="36"/>
        <v>342041600001</v>
      </c>
      <c r="F1167" s="9" t="str">
        <f t="shared" si="37"/>
        <v>1</v>
      </c>
      <c r="G1167" s="1" t="s">
        <v>207</v>
      </c>
      <c r="H1167" s="10">
        <v>7156.2</v>
      </c>
    </row>
    <row r="1168" spans="1:8" x14ac:dyDescent="0.25">
      <c r="A1168" s="1">
        <v>0</v>
      </c>
      <c r="B1168" s="1">
        <v>34204</v>
      </c>
      <c r="C1168" s="1" t="s">
        <v>565</v>
      </c>
      <c r="D1168" s="1">
        <v>2120000</v>
      </c>
      <c r="E1168" s="1" t="str">
        <f t="shared" si="36"/>
        <v>342042120000</v>
      </c>
      <c r="F1168" s="9" t="str">
        <f t="shared" si="37"/>
        <v>2</v>
      </c>
      <c r="G1168" s="1" t="s">
        <v>211</v>
      </c>
      <c r="H1168" s="10">
        <v>1000</v>
      </c>
    </row>
    <row r="1169" spans="1:8" x14ac:dyDescent="0.25">
      <c r="A1169" s="1">
        <v>0</v>
      </c>
      <c r="B1169" s="1">
        <v>34204</v>
      </c>
      <c r="C1169" s="1" t="s">
        <v>565</v>
      </c>
      <c r="D1169" s="1">
        <v>2130001</v>
      </c>
      <c r="E1169" s="1" t="str">
        <f t="shared" si="36"/>
        <v>342042130001</v>
      </c>
      <c r="F1169" s="9" t="str">
        <f t="shared" si="37"/>
        <v>2</v>
      </c>
      <c r="G1169" s="1" t="s">
        <v>212</v>
      </c>
      <c r="H1169" s="10">
        <v>1000</v>
      </c>
    </row>
    <row r="1170" spans="1:8" x14ac:dyDescent="0.25">
      <c r="A1170" s="1">
        <v>0</v>
      </c>
      <c r="B1170" s="1">
        <v>34204</v>
      </c>
      <c r="C1170" s="1" t="s">
        <v>565</v>
      </c>
      <c r="D1170" s="1">
        <v>2219905</v>
      </c>
      <c r="E1170" s="1" t="str">
        <f t="shared" si="36"/>
        <v>342042219905</v>
      </c>
      <c r="F1170" s="9" t="str">
        <f t="shared" si="37"/>
        <v>2</v>
      </c>
      <c r="G1170" s="1" t="s">
        <v>225</v>
      </c>
      <c r="H1170" s="10">
        <v>300</v>
      </c>
    </row>
    <row r="1171" spans="1:8" x14ac:dyDescent="0.25">
      <c r="A1171" s="1">
        <v>0</v>
      </c>
      <c r="B1171" s="1">
        <v>34204</v>
      </c>
      <c r="C1171" s="1" t="s">
        <v>565</v>
      </c>
      <c r="D1171" s="1">
        <v>4800134</v>
      </c>
      <c r="E1171" s="1" t="str">
        <f t="shared" si="36"/>
        <v>342044800134</v>
      </c>
      <c r="F1171" s="9" t="str">
        <f t="shared" si="37"/>
        <v>4</v>
      </c>
      <c r="G1171" s="1" t="s">
        <v>566</v>
      </c>
      <c r="H1171" s="10">
        <v>9400</v>
      </c>
    </row>
    <row r="1172" spans="1:8" x14ac:dyDescent="0.25">
      <c r="A1172" s="1">
        <v>0</v>
      </c>
      <c r="B1172" s="1">
        <v>42500</v>
      </c>
      <c r="C1172" s="1" t="s">
        <v>567</v>
      </c>
      <c r="D1172" s="1">
        <v>2250000</v>
      </c>
      <c r="E1172" s="1" t="str">
        <f t="shared" si="36"/>
        <v>425002250000</v>
      </c>
      <c r="F1172" s="9" t="str">
        <f t="shared" si="37"/>
        <v>2</v>
      </c>
      <c r="G1172" s="1" t="s">
        <v>242</v>
      </c>
      <c r="H1172" s="10">
        <v>50</v>
      </c>
    </row>
    <row r="1173" spans="1:8" x14ac:dyDescent="0.25">
      <c r="A1173" s="1">
        <v>0</v>
      </c>
      <c r="B1173" s="1">
        <v>43000</v>
      </c>
      <c r="C1173" s="1" t="s">
        <v>568</v>
      </c>
      <c r="D1173" s="1">
        <v>1300001</v>
      </c>
      <c r="E1173" s="1" t="str">
        <f t="shared" si="36"/>
        <v>430001300001</v>
      </c>
      <c r="F1173" s="9" t="str">
        <f t="shared" si="37"/>
        <v>1</v>
      </c>
      <c r="G1173" s="1" t="s">
        <v>193</v>
      </c>
      <c r="H1173" s="10">
        <v>14284.83</v>
      </c>
    </row>
    <row r="1174" spans="1:8" x14ac:dyDescent="0.25">
      <c r="A1174" s="1">
        <v>0</v>
      </c>
      <c r="B1174" s="1">
        <v>43000</v>
      </c>
      <c r="C1174" s="1" t="s">
        <v>568</v>
      </c>
      <c r="D1174" s="1">
        <v>1300002</v>
      </c>
      <c r="E1174" s="1" t="str">
        <f t="shared" si="36"/>
        <v>430001300002</v>
      </c>
      <c r="F1174" s="9" t="str">
        <f t="shared" si="37"/>
        <v>1</v>
      </c>
      <c r="G1174" s="1" t="s">
        <v>194</v>
      </c>
      <c r="H1174" s="10">
        <v>518.54</v>
      </c>
    </row>
    <row r="1175" spans="1:8" x14ac:dyDescent="0.25">
      <c r="A1175" s="1">
        <v>0</v>
      </c>
      <c r="B1175" s="1">
        <v>43000</v>
      </c>
      <c r="C1175" s="1" t="s">
        <v>568</v>
      </c>
      <c r="D1175" s="1">
        <v>1300101</v>
      </c>
      <c r="E1175" s="1" t="str">
        <f t="shared" si="36"/>
        <v>430001300101</v>
      </c>
      <c r="F1175" s="9" t="str">
        <f t="shared" si="37"/>
        <v>1</v>
      </c>
      <c r="G1175" s="1" t="s">
        <v>195</v>
      </c>
      <c r="H1175" s="10">
        <v>100</v>
      </c>
    </row>
    <row r="1176" spans="1:8" x14ac:dyDescent="0.25">
      <c r="A1176" s="1">
        <v>0</v>
      </c>
      <c r="B1176" s="1">
        <v>43000</v>
      </c>
      <c r="C1176" s="1" t="s">
        <v>568</v>
      </c>
      <c r="D1176" s="1">
        <v>1300201</v>
      </c>
      <c r="E1176" s="1" t="str">
        <f t="shared" si="36"/>
        <v>430001300201</v>
      </c>
      <c r="F1176" s="9" t="str">
        <f t="shared" si="37"/>
        <v>1</v>
      </c>
      <c r="G1176" s="1" t="s">
        <v>196</v>
      </c>
      <c r="H1176" s="10">
        <v>7877.39</v>
      </c>
    </row>
    <row r="1177" spans="1:8" x14ac:dyDescent="0.25">
      <c r="A1177" s="1">
        <v>0</v>
      </c>
      <c r="B1177" s="1">
        <v>43000</v>
      </c>
      <c r="C1177" s="1" t="s">
        <v>568</v>
      </c>
      <c r="D1177" s="1">
        <v>1300202</v>
      </c>
      <c r="E1177" s="1" t="str">
        <f t="shared" si="36"/>
        <v>430001300202</v>
      </c>
      <c r="F1177" s="9" t="str">
        <f t="shared" si="37"/>
        <v>1</v>
      </c>
      <c r="G1177" s="1" t="s">
        <v>197</v>
      </c>
      <c r="H1177" s="10">
        <v>8620.7999999999993</v>
      </c>
    </row>
    <row r="1178" spans="1:8" x14ac:dyDescent="0.25">
      <c r="A1178" s="1">
        <v>0</v>
      </c>
      <c r="B1178" s="1">
        <v>43000</v>
      </c>
      <c r="C1178" s="1" t="s">
        <v>568</v>
      </c>
      <c r="D1178" s="1">
        <v>1310005</v>
      </c>
      <c r="E1178" s="1" t="str">
        <f t="shared" si="36"/>
        <v>430001310005</v>
      </c>
      <c r="F1178" s="9" t="str">
        <f t="shared" si="37"/>
        <v>1</v>
      </c>
      <c r="G1178" s="1" t="s">
        <v>202</v>
      </c>
      <c r="H1178" s="10">
        <v>10</v>
      </c>
    </row>
    <row r="1179" spans="1:8" x14ac:dyDescent="0.25">
      <c r="A1179" s="1">
        <v>0</v>
      </c>
      <c r="B1179" s="1">
        <v>43000</v>
      </c>
      <c r="C1179" s="1" t="s">
        <v>568</v>
      </c>
      <c r="D1179" s="1">
        <v>1600001</v>
      </c>
      <c r="E1179" s="1" t="str">
        <f t="shared" si="36"/>
        <v>430001600001</v>
      </c>
      <c r="F1179" s="9" t="str">
        <f t="shared" si="37"/>
        <v>1</v>
      </c>
      <c r="G1179" s="1" t="s">
        <v>207</v>
      </c>
      <c r="H1179" s="10">
        <v>9980.8799999999992</v>
      </c>
    </row>
    <row r="1180" spans="1:8" x14ac:dyDescent="0.25">
      <c r="A1180" s="1">
        <v>0</v>
      </c>
      <c r="B1180" s="1">
        <v>43000</v>
      </c>
      <c r="C1180" s="1" t="s">
        <v>568</v>
      </c>
      <c r="D1180" s="1">
        <v>2020002</v>
      </c>
      <c r="E1180" s="1" t="str">
        <f t="shared" si="36"/>
        <v>430002020002</v>
      </c>
      <c r="F1180" s="9" t="str">
        <f t="shared" si="37"/>
        <v>2</v>
      </c>
      <c r="G1180" s="1" t="s">
        <v>431</v>
      </c>
      <c r="H1180" s="10">
        <v>1200</v>
      </c>
    </row>
    <row r="1181" spans="1:8" x14ac:dyDescent="0.25">
      <c r="A1181" s="1">
        <v>0</v>
      </c>
      <c r="B1181" s="1">
        <v>43000</v>
      </c>
      <c r="C1181" s="1" t="s">
        <v>568</v>
      </c>
      <c r="D1181" s="1">
        <v>2160001</v>
      </c>
      <c r="E1181" s="1" t="str">
        <f t="shared" si="36"/>
        <v>430002160001</v>
      </c>
      <c r="F1181" s="9" t="str">
        <f t="shared" si="37"/>
        <v>2</v>
      </c>
      <c r="G1181" s="1" t="s">
        <v>215</v>
      </c>
      <c r="H1181" s="10">
        <v>150</v>
      </c>
    </row>
    <row r="1182" spans="1:8" x14ac:dyDescent="0.25">
      <c r="A1182" s="1">
        <v>0</v>
      </c>
      <c r="B1182" s="1">
        <v>43000</v>
      </c>
      <c r="C1182" s="1" t="s">
        <v>568</v>
      </c>
      <c r="D1182" s="1">
        <v>2160002</v>
      </c>
      <c r="E1182" s="1" t="str">
        <f t="shared" si="36"/>
        <v>430002160002</v>
      </c>
      <c r="F1182" s="9" t="str">
        <f t="shared" si="37"/>
        <v>2</v>
      </c>
      <c r="G1182" s="1" t="s">
        <v>217</v>
      </c>
      <c r="H1182" s="10">
        <v>100</v>
      </c>
    </row>
    <row r="1183" spans="1:8" x14ac:dyDescent="0.25">
      <c r="A1183" s="1">
        <v>0</v>
      </c>
      <c r="B1183" s="1">
        <v>43000</v>
      </c>
      <c r="C1183" s="1" t="s">
        <v>568</v>
      </c>
      <c r="D1183" s="1">
        <v>2220001</v>
      </c>
      <c r="E1183" s="1" t="str">
        <f t="shared" si="36"/>
        <v>430002220001</v>
      </c>
      <c r="F1183" s="9" t="str">
        <f t="shared" si="37"/>
        <v>2</v>
      </c>
      <c r="G1183" s="1" t="s">
        <v>226</v>
      </c>
      <c r="H1183" s="10">
        <v>1052.4000000000001</v>
      </c>
    </row>
    <row r="1184" spans="1:8" x14ac:dyDescent="0.25">
      <c r="A1184" s="1">
        <v>0</v>
      </c>
      <c r="B1184" s="1">
        <v>43000</v>
      </c>
      <c r="C1184" s="1" t="s">
        <v>568</v>
      </c>
      <c r="D1184" s="1">
        <v>2220301</v>
      </c>
      <c r="E1184" s="1" t="str">
        <f t="shared" si="36"/>
        <v>430002220301</v>
      </c>
      <c r="F1184" s="9" t="str">
        <f t="shared" si="37"/>
        <v>2</v>
      </c>
      <c r="G1184" s="1" t="s">
        <v>569</v>
      </c>
      <c r="H1184" s="10">
        <v>500</v>
      </c>
    </row>
    <row r="1185" spans="1:8" x14ac:dyDescent="0.25">
      <c r="A1185" s="1">
        <v>0</v>
      </c>
      <c r="B1185" s="1">
        <v>43000</v>
      </c>
      <c r="C1185" s="1" t="s">
        <v>568</v>
      </c>
      <c r="D1185" s="1">
        <v>2260101</v>
      </c>
      <c r="E1185" s="1" t="str">
        <f t="shared" si="36"/>
        <v>430002260101</v>
      </c>
      <c r="F1185" s="9" t="str">
        <f t="shared" si="37"/>
        <v>2</v>
      </c>
      <c r="G1185" s="1" t="s">
        <v>344</v>
      </c>
      <c r="H1185" s="10">
        <v>400</v>
      </c>
    </row>
    <row r="1186" spans="1:8" x14ac:dyDescent="0.25">
      <c r="A1186" s="1">
        <v>0</v>
      </c>
      <c r="B1186" s="1">
        <v>43000</v>
      </c>
      <c r="C1186" s="1" t="s">
        <v>568</v>
      </c>
      <c r="D1186" s="1">
        <v>2260201</v>
      </c>
      <c r="E1186" s="1" t="str">
        <f t="shared" si="36"/>
        <v>430002260201</v>
      </c>
      <c r="F1186" s="9" t="str">
        <f t="shared" si="37"/>
        <v>2</v>
      </c>
      <c r="G1186" s="1" t="s">
        <v>345</v>
      </c>
      <c r="H1186" s="10">
        <v>15000</v>
      </c>
    </row>
    <row r="1187" spans="1:8" x14ac:dyDescent="0.25">
      <c r="A1187" s="1">
        <v>0</v>
      </c>
      <c r="B1187" s="1">
        <v>43000</v>
      </c>
      <c r="C1187" s="1" t="s">
        <v>568</v>
      </c>
      <c r="D1187" s="1">
        <v>2269940</v>
      </c>
      <c r="E1187" s="1" t="str">
        <f t="shared" si="36"/>
        <v>430002269940</v>
      </c>
      <c r="F1187" s="9" t="str">
        <f t="shared" si="37"/>
        <v>2</v>
      </c>
      <c r="G1187" s="1" t="s">
        <v>570</v>
      </c>
      <c r="H1187" s="10">
        <v>6000</v>
      </c>
    </row>
    <row r="1188" spans="1:8" x14ac:dyDescent="0.25">
      <c r="A1188" s="1">
        <v>0</v>
      </c>
      <c r="B1188" s="1">
        <v>43000</v>
      </c>
      <c r="C1188" s="1" t="s">
        <v>568</v>
      </c>
      <c r="D1188" s="1">
        <v>2269900</v>
      </c>
      <c r="E1188" s="1" t="str">
        <f t="shared" si="36"/>
        <v>430002269900</v>
      </c>
      <c r="F1188" s="9" t="str">
        <f t="shared" si="37"/>
        <v>2</v>
      </c>
      <c r="G1188" s="1" t="s">
        <v>262</v>
      </c>
      <c r="H1188" s="10">
        <v>1500</v>
      </c>
    </row>
    <row r="1189" spans="1:8" x14ac:dyDescent="0.25">
      <c r="A1189" s="1">
        <v>0</v>
      </c>
      <c r="B1189" s="1">
        <v>43000</v>
      </c>
      <c r="C1189" s="1" t="s">
        <v>568</v>
      </c>
      <c r="D1189" s="1">
        <v>2269913</v>
      </c>
      <c r="E1189" s="1" t="str">
        <f t="shared" si="36"/>
        <v>430002269913</v>
      </c>
      <c r="F1189" s="9" t="str">
        <f t="shared" si="37"/>
        <v>2</v>
      </c>
      <c r="G1189" s="1" t="s">
        <v>571</v>
      </c>
      <c r="H1189" s="10">
        <v>12000</v>
      </c>
    </row>
    <row r="1190" spans="1:8" x14ac:dyDescent="0.25">
      <c r="A1190" s="1">
        <v>0</v>
      </c>
      <c r="B1190" s="1">
        <v>43000</v>
      </c>
      <c r="C1190" s="1" t="s">
        <v>568</v>
      </c>
      <c r="D1190" s="1">
        <v>2279900</v>
      </c>
      <c r="E1190" s="1" t="str">
        <f t="shared" si="36"/>
        <v>430002279900</v>
      </c>
      <c r="F1190" s="9" t="str">
        <f t="shared" si="37"/>
        <v>2</v>
      </c>
      <c r="G1190" s="1" t="s">
        <v>229</v>
      </c>
      <c r="H1190" s="10">
        <v>4000</v>
      </c>
    </row>
    <row r="1191" spans="1:8" x14ac:dyDescent="0.25">
      <c r="A1191" s="1">
        <v>0</v>
      </c>
      <c r="B1191" s="1">
        <v>43000</v>
      </c>
      <c r="C1191" s="1" t="s">
        <v>568</v>
      </c>
      <c r="D1191" s="1">
        <v>2302000</v>
      </c>
      <c r="E1191" s="1" t="str">
        <f t="shared" si="36"/>
        <v>430002302000</v>
      </c>
      <c r="F1191" s="9" t="str">
        <f t="shared" si="37"/>
        <v>2</v>
      </c>
      <c r="G1191" s="1" t="s">
        <v>232</v>
      </c>
      <c r="H1191" s="10">
        <v>50</v>
      </c>
    </row>
    <row r="1192" spans="1:8" x14ac:dyDescent="0.25">
      <c r="A1192" s="1">
        <v>0</v>
      </c>
      <c r="B1192" s="1">
        <v>43000</v>
      </c>
      <c r="C1192" s="1" t="s">
        <v>568</v>
      </c>
      <c r="D1192" s="1">
        <v>2312000</v>
      </c>
      <c r="E1192" s="1" t="str">
        <f t="shared" si="36"/>
        <v>430002312000</v>
      </c>
      <c r="F1192" s="9" t="str">
        <f t="shared" si="37"/>
        <v>2</v>
      </c>
      <c r="G1192" s="1" t="s">
        <v>233</v>
      </c>
      <c r="H1192" s="10">
        <v>50</v>
      </c>
    </row>
    <row r="1193" spans="1:8" x14ac:dyDescent="0.25">
      <c r="A1193" s="1">
        <v>0</v>
      </c>
      <c r="B1193" s="1">
        <v>43000</v>
      </c>
      <c r="C1193" s="1" t="s">
        <v>568</v>
      </c>
      <c r="D1193" s="1">
        <v>4790001</v>
      </c>
      <c r="E1193" s="1" t="str">
        <f t="shared" si="36"/>
        <v>430004790001</v>
      </c>
      <c r="F1193" s="9" t="str">
        <f t="shared" si="37"/>
        <v>4</v>
      </c>
      <c r="G1193" s="1" t="s">
        <v>572</v>
      </c>
      <c r="H1193" s="10">
        <v>600</v>
      </c>
    </row>
    <row r="1194" spans="1:8" x14ac:dyDescent="0.25">
      <c r="A1194" s="1">
        <v>0</v>
      </c>
      <c r="B1194" s="1">
        <v>43000</v>
      </c>
      <c r="C1194" s="1" t="s">
        <v>568</v>
      </c>
      <c r="D1194" s="1">
        <v>4800026</v>
      </c>
      <c r="E1194" s="1" t="str">
        <f t="shared" si="36"/>
        <v>430004800026</v>
      </c>
      <c r="F1194" s="9" t="str">
        <f t="shared" si="37"/>
        <v>4</v>
      </c>
      <c r="G1194" s="1" t="s">
        <v>573</v>
      </c>
      <c r="H1194" s="10">
        <v>28000</v>
      </c>
    </row>
    <row r="1195" spans="1:8" x14ac:dyDescent="0.25">
      <c r="A1195" s="1">
        <v>0</v>
      </c>
      <c r="B1195" s="1">
        <v>43001</v>
      </c>
      <c r="C1195" s="1" t="s">
        <v>574</v>
      </c>
      <c r="D1195" s="1">
        <v>2200010</v>
      </c>
      <c r="E1195" s="1" t="str">
        <f t="shared" si="36"/>
        <v>430012200010</v>
      </c>
      <c r="F1195" s="9" t="str">
        <f t="shared" si="37"/>
        <v>2</v>
      </c>
      <c r="G1195" s="1" t="s">
        <v>219</v>
      </c>
      <c r="H1195" s="10">
        <v>1000</v>
      </c>
    </row>
    <row r="1196" spans="1:8" x14ac:dyDescent="0.25">
      <c r="A1196" s="1">
        <v>0</v>
      </c>
      <c r="B1196" s="1">
        <v>43001</v>
      </c>
      <c r="C1196" s="1" t="s">
        <v>574</v>
      </c>
      <c r="D1196" s="1">
        <v>2220301</v>
      </c>
      <c r="E1196" s="1" t="str">
        <f t="shared" si="36"/>
        <v>430012220301</v>
      </c>
      <c r="F1196" s="9" t="str">
        <f t="shared" si="37"/>
        <v>2</v>
      </c>
      <c r="G1196" s="1" t="s">
        <v>569</v>
      </c>
      <c r="H1196" s="10">
        <v>400</v>
      </c>
    </row>
    <row r="1197" spans="1:8" x14ac:dyDescent="0.25">
      <c r="A1197" s="1">
        <v>0</v>
      </c>
      <c r="B1197" s="1">
        <v>43001</v>
      </c>
      <c r="C1197" s="1" t="s">
        <v>574</v>
      </c>
      <c r="D1197" s="1">
        <v>2260201</v>
      </c>
      <c r="E1197" s="1" t="str">
        <f t="shared" si="36"/>
        <v>430012260201</v>
      </c>
      <c r="F1197" s="9" t="str">
        <f t="shared" si="37"/>
        <v>2</v>
      </c>
      <c r="G1197" s="1" t="s">
        <v>345</v>
      </c>
      <c r="H1197" s="10">
        <v>1000</v>
      </c>
    </row>
    <row r="1198" spans="1:8" x14ac:dyDescent="0.25">
      <c r="A1198" s="1">
        <v>0</v>
      </c>
      <c r="B1198" s="1">
        <v>43001</v>
      </c>
      <c r="C1198" s="1" t="s">
        <v>574</v>
      </c>
      <c r="D1198" s="1">
        <v>2269900</v>
      </c>
      <c r="E1198" s="1" t="str">
        <f t="shared" si="36"/>
        <v>430012269900</v>
      </c>
      <c r="F1198" s="9" t="str">
        <f t="shared" si="37"/>
        <v>2</v>
      </c>
      <c r="G1198" s="1" t="s">
        <v>262</v>
      </c>
      <c r="H1198" s="10">
        <v>1500</v>
      </c>
    </row>
    <row r="1199" spans="1:8" x14ac:dyDescent="0.25">
      <c r="A1199" s="1">
        <v>0</v>
      </c>
      <c r="B1199" s="1">
        <v>43003</v>
      </c>
      <c r="C1199" s="1" t="s">
        <v>575</v>
      </c>
      <c r="D1199" s="1">
        <v>1300001</v>
      </c>
      <c r="E1199" s="1" t="str">
        <f t="shared" si="36"/>
        <v>430031300001</v>
      </c>
      <c r="F1199" s="9" t="str">
        <f t="shared" si="37"/>
        <v>1</v>
      </c>
      <c r="G1199" s="1" t="s">
        <v>193</v>
      </c>
      <c r="H1199" s="10">
        <v>14412</v>
      </c>
    </row>
    <row r="1200" spans="1:8" x14ac:dyDescent="0.25">
      <c r="A1200" s="1">
        <v>0</v>
      </c>
      <c r="B1200" s="1">
        <v>43003</v>
      </c>
      <c r="C1200" s="1" t="s">
        <v>575</v>
      </c>
      <c r="D1200" s="1">
        <v>1300002</v>
      </c>
      <c r="E1200" s="1" t="str">
        <f t="shared" si="36"/>
        <v>430031300002</v>
      </c>
      <c r="F1200" s="9" t="str">
        <f t="shared" si="37"/>
        <v>1</v>
      </c>
      <c r="G1200" s="1" t="s">
        <v>194</v>
      </c>
      <c r="H1200" s="10">
        <v>3663</v>
      </c>
    </row>
    <row r="1201" spans="1:8" x14ac:dyDescent="0.25">
      <c r="A1201" s="1">
        <v>0</v>
      </c>
      <c r="B1201" s="1">
        <v>43003</v>
      </c>
      <c r="C1201" s="1" t="s">
        <v>575</v>
      </c>
      <c r="D1201" s="1">
        <v>1300201</v>
      </c>
      <c r="E1201" s="1" t="str">
        <f t="shared" si="36"/>
        <v>430031300201</v>
      </c>
      <c r="F1201" s="9" t="str">
        <f t="shared" si="37"/>
        <v>1</v>
      </c>
      <c r="G1201" s="1" t="s">
        <v>196</v>
      </c>
      <c r="H1201" s="10">
        <v>6875.5</v>
      </c>
    </row>
    <row r="1202" spans="1:8" x14ac:dyDescent="0.25">
      <c r="A1202" s="1">
        <v>0</v>
      </c>
      <c r="B1202" s="1">
        <v>43003</v>
      </c>
      <c r="C1202" s="1" t="s">
        <v>575</v>
      </c>
      <c r="D1202" s="1">
        <v>1300202</v>
      </c>
      <c r="E1202" s="1" t="str">
        <f t="shared" si="36"/>
        <v>430031300202</v>
      </c>
      <c r="F1202" s="9" t="str">
        <f t="shared" si="37"/>
        <v>1</v>
      </c>
      <c r="G1202" s="1" t="s">
        <v>197</v>
      </c>
      <c r="H1202" s="10">
        <v>5723.8</v>
      </c>
    </row>
    <row r="1203" spans="1:8" x14ac:dyDescent="0.25">
      <c r="A1203" s="1">
        <v>0</v>
      </c>
      <c r="B1203" s="1">
        <v>43003</v>
      </c>
      <c r="C1203" s="1" t="s">
        <v>575</v>
      </c>
      <c r="D1203" s="1">
        <v>1310005</v>
      </c>
      <c r="E1203" s="1" t="str">
        <f t="shared" si="36"/>
        <v>430031310005</v>
      </c>
      <c r="F1203" s="9" t="str">
        <f t="shared" si="37"/>
        <v>1</v>
      </c>
      <c r="G1203" s="1" t="s">
        <v>202</v>
      </c>
      <c r="H1203" s="10">
        <v>10</v>
      </c>
    </row>
    <row r="1204" spans="1:8" x14ac:dyDescent="0.25">
      <c r="A1204" s="1">
        <v>0</v>
      </c>
      <c r="B1204" s="1">
        <v>43003</v>
      </c>
      <c r="C1204" s="1" t="s">
        <v>575</v>
      </c>
      <c r="D1204" s="1">
        <v>1600001</v>
      </c>
      <c r="E1204" s="1" t="str">
        <f t="shared" si="36"/>
        <v>430031600001</v>
      </c>
      <c r="F1204" s="9" t="str">
        <f t="shared" si="37"/>
        <v>1</v>
      </c>
      <c r="G1204" s="1" t="s">
        <v>207</v>
      </c>
      <c r="H1204" s="10">
        <v>9678.7000000000007</v>
      </c>
    </row>
    <row r="1205" spans="1:8" x14ac:dyDescent="0.25">
      <c r="A1205" s="1">
        <v>0</v>
      </c>
      <c r="B1205" s="1">
        <v>43110</v>
      </c>
      <c r="C1205" s="1" t="s">
        <v>576</v>
      </c>
      <c r="D1205" s="1">
        <v>1300101</v>
      </c>
      <c r="E1205" s="1" t="str">
        <f t="shared" si="36"/>
        <v>431101300101</v>
      </c>
      <c r="F1205" s="9" t="str">
        <f t="shared" si="37"/>
        <v>1</v>
      </c>
      <c r="G1205" s="1" t="s">
        <v>195</v>
      </c>
      <c r="H1205" s="10">
        <v>50</v>
      </c>
    </row>
    <row r="1206" spans="1:8" x14ac:dyDescent="0.25">
      <c r="A1206" s="1">
        <v>0</v>
      </c>
      <c r="B1206" s="1">
        <v>43110</v>
      </c>
      <c r="C1206" s="1" t="s">
        <v>576</v>
      </c>
      <c r="D1206" s="1">
        <v>1310005</v>
      </c>
      <c r="E1206" s="1" t="str">
        <f t="shared" si="36"/>
        <v>431101310005</v>
      </c>
      <c r="F1206" s="9" t="str">
        <f t="shared" si="37"/>
        <v>1</v>
      </c>
      <c r="G1206" s="1" t="s">
        <v>202</v>
      </c>
      <c r="H1206" s="10">
        <v>10</v>
      </c>
    </row>
    <row r="1207" spans="1:8" x14ac:dyDescent="0.25">
      <c r="A1207" s="1">
        <v>0</v>
      </c>
      <c r="B1207" s="1">
        <v>43110</v>
      </c>
      <c r="C1207" s="1" t="s">
        <v>576</v>
      </c>
      <c r="D1207" s="1">
        <v>1510002</v>
      </c>
      <c r="E1207" s="1" t="str">
        <f t="shared" si="36"/>
        <v>431101510002</v>
      </c>
      <c r="F1207" s="9" t="str">
        <f t="shared" si="37"/>
        <v>1</v>
      </c>
      <c r="G1207" s="1" t="s">
        <v>206</v>
      </c>
      <c r="H1207" s="10">
        <v>50</v>
      </c>
    </row>
    <row r="1208" spans="1:8" x14ac:dyDescent="0.25">
      <c r="A1208" s="1">
        <v>0</v>
      </c>
      <c r="B1208" s="1">
        <v>43110</v>
      </c>
      <c r="C1208" s="1" t="s">
        <v>576</v>
      </c>
      <c r="D1208" s="1">
        <v>2030001</v>
      </c>
      <c r="E1208" s="1" t="str">
        <f t="shared" si="36"/>
        <v>431102030001</v>
      </c>
      <c r="F1208" s="9" t="str">
        <f t="shared" si="37"/>
        <v>2</v>
      </c>
      <c r="G1208" s="1" t="s">
        <v>287</v>
      </c>
      <c r="H1208" s="10">
        <v>2800</v>
      </c>
    </row>
    <row r="1209" spans="1:8" x14ac:dyDescent="0.25">
      <c r="A1209" s="1">
        <v>0</v>
      </c>
      <c r="B1209" s="1">
        <v>43110</v>
      </c>
      <c r="C1209" s="1" t="s">
        <v>576</v>
      </c>
      <c r="D1209" s="1">
        <v>2219900</v>
      </c>
      <c r="E1209" s="1" t="str">
        <f t="shared" si="36"/>
        <v>431102219900</v>
      </c>
      <c r="F1209" s="9" t="str">
        <f t="shared" si="37"/>
        <v>2</v>
      </c>
      <c r="G1209" s="1" t="s">
        <v>553</v>
      </c>
      <c r="H1209" s="10">
        <v>600</v>
      </c>
    </row>
    <row r="1210" spans="1:8" x14ac:dyDescent="0.25">
      <c r="A1210" s="1">
        <v>0</v>
      </c>
      <c r="B1210" s="1">
        <v>43110</v>
      </c>
      <c r="C1210" s="1" t="s">
        <v>576</v>
      </c>
      <c r="D1210" s="1">
        <v>2219905</v>
      </c>
      <c r="E1210" s="1" t="str">
        <f t="shared" si="36"/>
        <v>431102219905</v>
      </c>
      <c r="F1210" s="9" t="str">
        <f t="shared" si="37"/>
        <v>2</v>
      </c>
      <c r="G1210" s="1" t="s">
        <v>225</v>
      </c>
      <c r="H1210" s="10">
        <v>300</v>
      </c>
    </row>
    <row r="1211" spans="1:8" x14ac:dyDescent="0.25">
      <c r="A1211" s="1">
        <v>0</v>
      </c>
      <c r="B1211" s="1">
        <v>43110</v>
      </c>
      <c r="C1211" s="1" t="s">
        <v>576</v>
      </c>
      <c r="D1211" s="1">
        <v>2260101</v>
      </c>
      <c r="E1211" s="1" t="str">
        <f t="shared" si="36"/>
        <v>431102260101</v>
      </c>
      <c r="F1211" s="9" t="str">
        <f t="shared" si="37"/>
        <v>2</v>
      </c>
      <c r="G1211" s="1" t="s">
        <v>344</v>
      </c>
      <c r="H1211" s="10">
        <v>450</v>
      </c>
    </row>
    <row r="1212" spans="1:8" x14ac:dyDescent="0.25">
      <c r="A1212" s="1">
        <v>0</v>
      </c>
      <c r="B1212" s="1">
        <v>43110</v>
      </c>
      <c r="C1212" s="1" t="s">
        <v>576</v>
      </c>
      <c r="D1212" s="1">
        <v>2260201</v>
      </c>
      <c r="E1212" s="1" t="str">
        <f t="shared" si="36"/>
        <v>431102260201</v>
      </c>
      <c r="F1212" s="9" t="str">
        <f t="shared" si="37"/>
        <v>2</v>
      </c>
      <c r="G1212" s="1" t="s">
        <v>345</v>
      </c>
      <c r="H1212" s="10">
        <v>4000</v>
      </c>
    </row>
    <row r="1213" spans="1:8" x14ac:dyDescent="0.25">
      <c r="A1213" s="1">
        <v>0</v>
      </c>
      <c r="B1213" s="1">
        <v>43110</v>
      </c>
      <c r="C1213" s="1" t="s">
        <v>576</v>
      </c>
      <c r="D1213" s="1">
        <v>2269900</v>
      </c>
      <c r="E1213" s="1" t="str">
        <f t="shared" si="36"/>
        <v>431102269900</v>
      </c>
      <c r="F1213" s="9" t="str">
        <f t="shared" si="37"/>
        <v>2</v>
      </c>
      <c r="G1213" s="1" t="s">
        <v>262</v>
      </c>
      <c r="H1213" s="10">
        <v>2000</v>
      </c>
    </row>
    <row r="1214" spans="1:8" x14ac:dyDescent="0.25">
      <c r="A1214" s="1">
        <v>0</v>
      </c>
      <c r="B1214" s="1">
        <v>43110</v>
      </c>
      <c r="C1214" s="1" t="s">
        <v>576</v>
      </c>
      <c r="D1214" s="1">
        <v>2269902</v>
      </c>
      <c r="E1214" s="1" t="str">
        <f t="shared" si="36"/>
        <v>431102269902</v>
      </c>
      <c r="F1214" s="9" t="str">
        <f t="shared" si="37"/>
        <v>2</v>
      </c>
      <c r="G1214" s="1" t="s">
        <v>577</v>
      </c>
      <c r="H1214" s="10">
        <v>2000</v>
      </c>
    </row>
    <row r="1215" spans="1:8" x14ac:dyDescent="0.25">
      <c r="A1215" s="1">
        <v>0</v>
      </c>
      <c r="B1215" s="1">
        <v>43110</v>
      </c>
      <c r="C1215" s="1" t="s">
        <v>576</v>
      </c>
      <c r="D1215" s="1">
        <v>2270101</v>
      </c>
      <c r="E1215" s="1" t="str">
        <f t="shared" si="36"/>
        <v>431102270101</v>
      </c>
      <c r="F1215" s="9" t="str">
        <f t="shared" si="37"/>
        <v>2</v>
      </c>
      <c r="G1215" s="1" t="s">
        <v>351</v>
      </c>
      <c r="H1215" s="10">
        <v>1500</v>
      </c>
    </row>
    <row r="1216" spans="1:8" x14ac:dyDescent="0.25">
      <c r="A1216" s="1">
        <v>0</v>
      </c>
      <c r="B1216" s="1">
        <v>43110</v>
      </c>
      <c r="C1216" s="1" t="s">
        <v>576</v>
      </c>
      <c r="D1216" s="1">
        <v>2279900</v>
      </c>
      <c r="E1216" s="1" t="str">
        <f t="shared" si="36"/>
        <v>431102279900</v>
      </c>
      <c r="F1216" s="9" t="str">
        <f t="shared" si="37"/>
        <v>2</v>
      </c>
      <c r="G1216" s="1" t="s">
        <v>229</v>
      </c>
      <c r="H1216" s="10">
        <v>1000</v>
      </c>
    </row>
    <row r="1217" spans="1:8" x14ac:dyDescent="0.25">
      <c r="A1217" s="1">
        <v>0</v>
      </c>
      <c r="B1217" s="1">
        <v>43111</v>
      </c>
      <c r="C1217" s="1" t="s">
        <v>578</v>
      </c>
      <c r="D1217" s="1">
        <v>1300101</v>
      </c>
      <c r="E1217" s="1" t="str">
        <f t="shared" si="36"/>
        <v>431111300101</v>
      </c>
      <c r="F1217" s="9" t="str">
        <f t="shared" si="37"/>
        <v>1</v>
      </c>
      <c r="G1217" s="1" t="s">
        <v>195</v>
      </c>
      <c r="H1217" s="10">
        <v>50</v>
      </c>
    </row>
    <row r="1218" spans="1:8" x14ac:dyDescent="0.25">
      <c r="A1218" s="1">
        <v>0</v>
      </c>
      <c r="B1218" s="1">
        <v>43111</v>
      </c>
      <c r="C1218" s="1" t="s">
        <v>578</v>
      </c>
      <c r="D1218" s="1">
        <v>1310001</v>
      </c>
      <c r="E1218" s="1" t="str">
        <f t="shared" si="36"/>
        <v>431111310001</v>
      </c>
      <c r="F1218" s="9" t="str">
        <f t="shared" si="37"/>
        <v>1</v>
      </c>
      <c r="G1218" s="1" t="s">
        <v>198</v>
      </c>
      <c r="H1218" s="10">
        <v>2342.3000000000002</v>
      </c>
    </row>
    <row r="1219" spans="1:8" x14ac:dyDescent="0.25">
      <c r="A1219" s="1">
        <v>0</v>
      </c>
      <c r="B1219" s="1">
        <v>43111</v>
      </c>
      <c r="C1219" s="1" t="s">
        <v>578</v>
      </c>
      <c r="D1219" s="1">
        <v>1310005</v>
      </c>
      <c r="E1219" s="1" t="str">
        <f t="shared" ref="E1219:E1282" si="38">CONCATENATE(B1219,D1219)</f>
        <v>431111310005</v>
      </c>
      <c r="F1219" s="9" t="str">
        <f t="shared" ref="F1219:F1282" si="39">MID(D1219,1,1)</f>
        <v>1</v>
      </c>
      <c r="G1219" s="1" t="s">
        <v>202</v>
      </c>
      <c r="H1219" s="10">
        <v>10</v>
      </c>
    </row>
    <row r="1220" spans="1:8" x14ac:dyDescent="0.25">
      <c r="A1220" s="1">
        <v>0</v>
      </c>
      <c r="B1220" s="1">
        <v>43111</v>
      </c>
      <c r="C1220" s="1" t="s">
        <v>578</v>
      </c>
      <c r="D1220" s="1">
        <v>1510002</v>
      </c>
      <c r="E1220" s="1" t="str">
        <f t="shared" si="38"/>
        <v>431111510002</v>
      </c>
      <c r="F1220" s="9" t="str">
        <f t="shared" si="39"/>
        <v>1</v>
      </c>
      <c r="G1220" s="1" t="s">
        <v>206</v>
      </c>
      <c r="H1220" s="10">
        <v>50</v>
      </c>
    </row>
    <row r="1221" spans="1:8" x14ac:dyDescent="0.25">
      <c r="A1221" s="1">
        <v>0</v>
      </c>
      <c r="B1221" s="1">
        <v>43111</v>
      </c>
      <c r="C1221" s="1" t="s">
        <v>578</v>
      </c>
      <c r="D1221" s="1">
        <v>1600001</v>
      </c>
      <c r="E1221" s="1" t="str">
        <f t="shared" si="38"/>
        <v>431111600001</v>
      </c>
      <c r="F1221" s="9" t="str">
        <f t="shared" si="39"/>
        <v>1</v>
      </c>
      <c r="G1221" s="1" t="s">
        <v>207</v>
      </c>
      <c r="H1221" s="10">
        <v>739.01</v>
      </c>
    </row>
    <row r="1222" spans="1:8" x14ac:dyDescent="0.25">
      <c r="A1222" s="1">
        <v>0</v>
      </c>
      <c r="B1222" s="1">
        <v>43111</v>
      </c>
      <c r="C1222" s="1" t="s">
        <v>578</v>
      </c>
      <c r="D1222" s="1">
        <v>2020002</v>
      </c>
      <c r="E1222" s="1" t="str">
        <f t="shared" si="38"/>
        <v>431112020002</v>
      </c>
      <c r="F1222" s="9" t="str">
        <f t="shared" si="39"/>
        <v>2</v>
      </c>
      <c r="G1222" s="1" t="s">
        <v>431</v>
      </c>
      <c r="H1222" s="10">
        <v>5760</v>
      </c>
    </row>
    <row r="1223" spans="1:8" x14ac:dyDescent="0.25">
      <c r="A1223" s="1">
        <v>0</v>
      </c>
      <c r="B1223" s="1">
        <v>43111</v>
      </c>
      <c r="C1223" s="1" t="s">
        <v>578</v>
      </c>
      <c r="D1223" s="1">
        <v>2030001</v>
      </c>
      <c r="E1223" s="1" t="str">
        <f t="shared" si="38"/>
        <v>431112030001</v>
      </c>
      <c r="F1223" s="9" t="str">
        <f t="shared" si="39"/>
        <v>2</v>
      </c>
      <c r="G1223" s="1" t="s">
        <v>287</v>
      </c>
      <c r="H1223" s="10">
        <v>18500</v>
      </c>
    </row>
    <row r="1224" spans="1:8" x14ac:dyDescent="0.25">
      <c r="A1224" s="1">
        <v>0</v>
      </c>
      <c r="B1224" s="1">
        <v>43111</v>
      </c>
      <c r="C1224" s="1" t="s">
        <v>578</v>
      </c>
      <c r="D1224" s="1">
        <v>2210301</v>
      </c>
      <c r="E1224" s="1" t="str">
        <f t="shared" si="38"/>
        <v>431112210301</v>
      </c>
      <c r="F1224" s="9" t="str">
        <f t="shared" si="39"/>
        <v>2</v>
      </c>
      <c r="G1224" s="1" t="s">
        <v>222</v>
      </c>
      <c r="H1224" s="10">
        <v>926.45</v>
      </c>
    </row>
    <row r="1225" spans="1:8" x14ac:dyDescent="0.25">
      <c r="A1225" s="1">
        <v>0</v>
      </c>
      <c r="B1225" s="1">
        <v>43111</v>
      </c>
      <c r="C1225" s="1" t="s">
        <v>578</v>
      </c>
      <c r="D1225" s="1">
        <v>2219900</v>
      </c>
      <c r="E1225" s="1" t="str">
        <f t="shared" si="38"/>
        <v>431112219900</v>
      </c>
      <c r="F1225" s="9" t="str">
        <f t="shared" si="39"/>
        <v>2</v>
      </c>
      <c r="G1225" s="1" t="s">
        <v>553</v>
      </c>
      <c r="H1225" s="10">
        <v>4600</v>
      </c>
    </row>
    <row r="1226" spans="1:8" x14ac:dyDescent="0.25">
      <c r="A1226" s="1">
        <v>0</v>
      </c>
      <c r="B1226" s="1">
        <v>43111</v>
      </c>
      <c r="C1226" s="1" t="s">
        <v>578</v>
      </c>
      <c r="D1226" s="1">
        <v>2260101</v>
      </c>
      <c r="E1226" s="1" t="str">
        <f t="shared" si="38"/>
        <v>431112260101</v>
      </c>
      <c r="F1226" s="9" t="str">
        <f t="shared" si="39"/>
        <v>2</v>
      </c>
      <c r="G1226" s="1" t="s">
        <v>344</v>
      </c>
      <c r="H1226" s="10">
        <v>600</v>
      </c>
    </row>
    <row r="1227" spans="1:8" x14ac:dyDescent="0.25">
      <c r="A1227" s="1">
        <v>0</v>
      </c>
      <c r="B1227" s="1">
        <v>43111</v>
      </c>
      <c r="C1227" s="1" t="s">
        <v>578</v>
      </c>
      <c r="D1227" s="1">
        <v>2260201</v>
      </c>
      <c r="E1227" s="1" t="str">
        <f t="shared" si="38"/>
        <v>431112260201</v>
      </c>
      <c r="F1227" s="9" t="str">
        <f t="shared" si="39"/>
        <v>2</v>
      </c>
      <c r="G1227" s="1" t="s">
        <v>345</v>
      </c>
      <c r="H1227" s="10">
        <v>4000</v>
      </c>
    </row>
    <row r="1228" spans="1:8" x14ac:dyDescent="0.25">
      <c r="A1228" s="1">
        <v>0</v>
      </c>
      <c r="B1228" s="1">
        <v>43111</v>
      </c>
      <c r="C1228" s="1" t="s">
        <v>578</v>
      </c>
      <c r="D1228" s="1">
        <v>2269900</v>
      </c>
      <c r="E1228" s="1" t="str">
        <f t="shared" si="38"/>
        <v>431112269900</v>
      </c>
      <c r="F1228" s="9" t="str">
        <f t="shared" si="39"/>
        <v>2</v>
      </c>
      <c r="G1228" s="1" t="s">
        <v>262</v>
      </c>
      <c r="H1228" s="10">
        <v>1200</v>
      </c>
    </row>
    <row r="1229" spans="1:8" x14ac:dyDescent="0.25">
      <c r="A1229" s="1">
        <v>0</v>
      </c>
      <c r="B1229" s="1">
        <v>43111</v>
      </c>
      <c r="C1229" s="1" t="s">
        <v>578</v>
      </c>
      <c r="D1229" s="1">
        <v>2269902</v>
      </c>
      <c r="E1229" s="1" t="str">
        <f t="shared" si="38"/>
        <v>431112269902</v>
      </c>
      <c r="F1229" s="9" t="str">
        <f t="shared" si="39"/>
        <v>2</v>
      </c>
      <c r="G1229" s="1" t="s">
        <v>577</v>
      </c>
      <c r="H1229" s="10">
        <v>2000</v>
      </c>
    </row>
    <row r="1230" spans="1:8" x14ac:dyDescent="0.25">
      <c r="A1230" s="1">
        <v>0</v>
      </c>
      <c r="B1230" s="1">
        <v>43111</v>
      </c>
      <c r="C1230" s="1" t="s">
        <v>578</v>
      </c>
      <c r="D1230" s="1">
        <v>2270101</v>
      </c>
      <c r="E1230" s="1" t="str">
        <f t="shared" si="38"/>
        <v>431112270101</v>
      </c>
      <c r="F1230" s="9" t="str">
        <f t="shared" si="39"/>
        <v>2</v>
      </c>
      <c r="G1230" s="1" t="s">
        <v>351</v>
      </c>
      <c r="H1230" s="10">
        <v>3200</v>
      </c>
    </row>
    <row r="1231" spans="1:8" x14ac:dyDescent="0.25">
      <c r="A1231" s="1">
        <v>0</v>
      </c>
      <c r="B1231" s="1">
        <v>43111</v>
      </c>
      <c r="C1231" s="1" t="s">
        <v>578</v>
      </c>
      <c r="D1231" s="1">
        <v>2279900</v>
      </c>
      <c r="E1231" s="1" t="str">
        <f t="shared" si="38"/>
        <v>431112279900</v>
      </c>
      <c r="F1231" s="9" t="str">
        <f t="shared" si="39"/>
        <v>2</v>
      </c>
      <c r="G1231" s="1" t="s">
        <v>229</v>
      </c>
      <c r="H1231" s="10">
        <v>1000</v>
      </c>
    </row>
    <row r="1232" spans="1:8" x14ac:dyDescent="0.25">
      <c r="A1232" s="1">
        <v>0</v>
      </c>
      <c r="B1232" s="1">
        <v>43112</v>
      </c>
      <c r="C1232" s="1" t="s">
        <v>579</v>
      </c>
      <c r="D1232" s="1">
        <v>1300101</v>
      </c>
      <c r="E1232" s="1" t="str">
        <f t="shared" si="38"/>
        <v>431121300101</v>
      </c>
      <c r="F1232" s="9" t="str">
        <f t="shared" si="39"/>
        <v>1</v>
      </c>
      <c r="G1232" s="1" t="s">
        <v>195</v>
      </c>
      <c r="H1232" s="10">
        <v>50</v>
      </c>
    </row>
    <row r="1233" spans="1:8" x14ac:dyDescent="0.25">
      <c r="A1233" s="1">
        <v>0</v>
      </c>
      <c r="B1233" s="1">
        <v>43112</v>
      </c>
      <c r="C1233" s="1" t="s">
        <v>579</v>
      </c>
      <c r="D1233" s="1">
        <v>1310001</v>
      </c>
      <c r="E1233" s="1" t="str">
        <f t="shared" si="38"/>
        <v>431121310001</v>
      </c>
      <c r="F1233" s="9" t="str">
        <f t="shared" si="39"/>
        <v>1</v>
      </c>
      <c r="G1233" s="1" t="s">
        <v>198</v>
      </c>
      <c r="H1233" s="10">
        <v>203.68</v>
      </c>
    </row>
    <row r="1234" spans="1:8" x14ac:dyDescent="0.25">
      <c r="A1234" s="1">
        <v>0</v>
      </c>
      <c r="B1234" s="1">
        <v>43112</v>
      </c>
      <c r="C1234" s="1" t="s">
        <v>579</v>
      </c>
      <c r="D1234" s="1">
        <v>1310005</v>
      </c>
      <c r="E1234" s="1" t="str">
        <f t="shared" si="38"/>
        <v>431121310005</v>
      </c>
      <c r="F1234" s="9" t="str">
        <f t="shared" si="39"/>
        <v>1</v>
      </c>
      <c r="G1234" s="1" t="s">
        <v>202</v>
      </c>
      <c r="H1234" s="10">
        <v>10</v>
      </c>
    </row>
    <row r="1235" spans="1:8" x14ac:dyDescent="0.25">
      <c r="A1235" s="1">
        <v>0</v>
      </c>
      <c r="B1235" s="1">
        <v>43112</v>
      </c>
      <c r="C1235" s="1" t="s">
        <v>579</v>
      </c>
      <c r="D1235" s="1">
        <v>1510002</v>
      </c>
      <c r="E1235" s="1" t="str">
        <f t="shared" si="38"/>
        <v>431121510002</v>
      </c>
      <c r="F1235" s="9" t="str">
        <f t="shared" si="39"/>
        <v>1</v>
      </c>
      <c r="G1235" s="1" t="s">
        <v>206</v>
      </c>
      <c r="H1235" s="10">
        <v>50</v>
      </c>
    </row>
    <row r="1236" spans="1:8" x14ac:dyDescent="0.25">
      <c r="A1236" s="1">
        <v>0</v>
      </c>
      <c r="B1236" s="1">
        <v>43112</v>
      </c>
      <c r="C1236" s="1" t="s">
        <v>579</v>
      </c>
      <c r="D1236" s="1">
        <v>1600001</v>
      </c>
      <c r="E1236" s="1" t="str">
        <f t="shared" si="38"/>
        <v>431121600001</v>
      </c>
      <c r="F1236" s="9" t="str">
        <f t="shared" si="39"/>
        <v>1</v>
      </c>
      <c r="G1236" s="1" t="s">
        <v>207</v>
      </c>
      <c r="H1236" s="10">
        <v>64.260000000000005</v>
      </c>
    </row>
    <row r="1237" spans="1:8" x14ac:dyDescent="0.25">
      <c r="A1237" s="1">
        <v>0</v>
      </c>
      <c r="B1237" s="1">
        <v>43112</v>
      </c>
      <c r="C1237" s="1" t="s">
        <v>579</v>
      </c>
      <c r="D1237" s="1">
        <v>2020002</v>
      </c>
      <c r="E1237" s="1" t="str">
        <f t="shared" si="38"/>
        <v>431122020002</v>
      </c>
      <c r="F1237" s="9" t="str">
        <f t="shared" si="39"/>
        <v>2</v>
      </c>
      <c r="G1237" s="1" t="s">
        <v>431</v>
      </c>
      <c r="H1237" s="10">
        <v>4800</v>
      </c>
    </row>
    <row r="1238" spans="1:8" x14ac:dyDescent="0.25">
      <c r="A1238" s="1">
        <v>0</v>
      </c>
      <c r="B1238" s="1">
        <v>43112</v>
      </c>
      <c r="C1238" s="1" t="s">
        <v>579</v>
      </c>
      <c r="D1238" s="1">
        <v>2030001</v>
      </c>
      <c r="E1238" s="1" t="str">
        <f t="shared" si="38"/>
        <v>431122030001</v>
      </c>
      <c r="F1238" s="9" t="str">
        <f t="shared" si="39"/>
        <v>2</v>
      </c>
      <c r="G1238" s="1" t="s">
        <v>287</v>
      </c>
      <c r="H1238" s="10">
        <v>12500</v>
      </c>
    </row>
    <row r="1239" spans="1:8" x14ac:dyDescent="0.25">
      <c r="A1239" s="1">
        <v>0</v>
      </c>
      <c r="B1239" s="1">
        <v>43112</v>
      </c>
      <c r="C1239" s="1" t="s">
        <v>579</v>
      </c>
      <c r="D1239" s="1">
        <v>2219900</v>
      </c>
      <c r="E1239" s="1" t="str">
        <f t="shared" si="38"/>
        <v>431122219900</v>
      </c>
      <c r="F1239" s="9" t="str">
        <f t="shared" si="39"/>
        <v>2</v>
      </c>
      <c r="G1239" s="1" t="s">
        <v>553</v>
      </c>
      <c r="H1239" s="10">
        <v>2000</v>
      </c>
    </row>
    <row r="1240" spans="1:8" x14ac:dyDescent="0.25">
      <c r="A1240" s="1">
        <v>0</v>
      </c>
      <c r="B1240" s="1">
        <v>43112</v>
      </c>
      <c r="C1240" s="1" t="s">
        <v>579</v>
      </c>
      <c r="D1240" s="1">
        <v>2260101</v>
      </c>
      <c r="E1240" s="1" t="str">
        <f t="shared" si="38"/>
        <v>431122260101</v>
      </c>
      <c r="F1240" s="9" t="str">
        <f t="shared" si="39"/>
        <v>2</v>
      </c>
      <c r="G1240" s="1" t="s">
        <v>344</v>
      </c>
      <c r="H1240" s="10">
        <v>700</v>
      </c>
    </row>
    <row r="1241" spans="1:8" x14ac:dyDescent="0.25">
      <c r="A1241" s="1">
        <v>0</v>
      </c>
      <c r="B1241" s="1">
        <v>43112</v>
      </c>
      <c r="C1241" s="1" t="s">
        <v>579</v>
      </c>
      <c r="D1241" s="1">
        <v>2260201</v>
      </c>
      <c r="E1241" s="1" t="str">
        <f t="shared" si="38"/>
        <v>431122260201</v>
      </c>
      <c r="F1241" s="9" t="str">
        <f t="shared" si="39"/>
        <v>2</v>
      </c>
      <c r="G1241" s="1" t="s">
        <v>345</v>
      </c>
      <c r="H1241" s="10">
        <v>5000</v>
      </c>
    </row>
    <row r="1242" spans="1:8" x14ac:dyDescent="0.25">
      <c r="A1242" s="1">
        <v>0</v>
      </c>
      <c r="B1242" s="1">
        <v>43112</v>
      </c>
      <c r="C1242" s="1" t="s">
        <v>579</v>
      </c>
      <c r="D1242" s="1">
        <v>2269902</v>
      </c>
      <c r="E1242" s="1" t="str">
        <f t="shared" si="38"/>
        <v>431122269902</v>
      </c>
      <c r="F1242" s="9" t="str">
        <f t="shared" si="39"/>
        <v>2</v>
      </c>
      <c r="G1242" s="1" t="s">
        <v>577</v>
      </c>
      <c r="H1242" s="10">
        <v>5000</v>
      </c>
    </row>
    <row r="1243" spans="1:8" x14ac:dyDescent="0.25">
      <c r="A1243" s="1">
        <v>0</v>
      </c>
      <c r="B1243" s="1">
        <v>43112</v>
      </c>
      <c r="C1243" s="1" t="s">
        <v>579</v>
      </c>
      <c r="D1243" s="1">
        <v>2270101</v>
      </c>
      <c r="E1243" s="1" t="str">
        <f t="shared" si="38"/>
        <v>431122270101</v>
      </c>
      <c r="F1243" s="9" t="str">
        <f t="shared" si="39"/>
        <v>2</v>
      </c>
      <c r="G1243" s="1" t="s">
        <v>351</v>
      </c>
      <c r="H1243" s="10">
        <v>3200</v>
      </c>
    </row>
    <row r="1244" spans="1:8" x14ac:dyDescent="0.25">
      <c r="A1244" s="1">
        <v>0</v>
      </c>
      <c r="B1244" s="1">
        <v>43112</v>
      </c>
      <c r="C1244" s="1" t="s">
        <v>579</v>
      </c>
      <c r="D1244" s="1">
        <v>2279900</v>
      </c>
      <c r="E1244" s="1" t="str">
        <f t="shared" si="38"/>
        <v>431122279900</v>
      </c>
      <c r="F1244" s="9" t="str">
        <f t="shared" si="39"/>
        <v>2</v>
      </c>
      <c r="G1244" s="1" t="s">
        <v>229</v>
      </c>
      <c r="H1244" s="10">
        <v>1000</v>
      </c>
    </row>
    <row r="1245" spans="1:8" x14ac:dyDescent="0.25">
      <c r="A1245" s="1">
        <v>0</v>
      </c>
      <c r="B1245" s="1">
        <v>43113</v>
      </c>
      <c r="C1245" s="1" t="s">
        <v>75</v>
      </c>
      <c r="D1245" s="1">
        <v>2260201</v>
      </c>
      <c r="E1245" s="1" t="str">
        <f t="shared" si="38"/>
        <v>431132260201</v>
      </c>
      <c r="F1245" s="9" t="str">
        <f t="shared" si="39"/>
        <v>2</v>
      </c>
      <c r="G1245" s="1" t="s">
        <v>345</v>
      </c>
      <c r="H1245" s="10">
        <v>800</v>
      </c>
    </row>
    <row r="1246" spans="1:8" x14ac:dyDescent="0.25">
      <c r="A1246" s="1">
        <v>0</v>
      </c>
      <c r="B1246" s="1">
        <v>43113</v>
      </c>
      <c r="C1246" s="1" t="s">
        <v>75</v>
      </c>
      <c r="D1246" s="1">
        <v>2269900</v>
      </c>
      <c r="E1246" s="1" t="str">
        <f t="shared" si="38"/>
        <v>431132269900</v>
      </c>
      <c r="F1246" s="9" t="str">
        <f t="shared" si="39"/>
        <v>2</v>
      </c>
      <c r="G1246" s="1" t="s">
        <v>262</v>
      </c>
      <c r="H1246" s="10">
        <v>600</v>
      </c>
    </row>
    <row r="1247" spans="1:8" x14ac:dyDescent="0.25">
      <c r="A1247" s="1">
        <v>0</v>
      </c>
      <c r="B1247" s="1">
        <v>43113</v>
      </c>
      <c r="C1247" s="1" t="s">
        <v>75</v>
      </c>
      <c r="D1247" s="1">
        <v>2269905</v>
      </c>
      <c r="E1247" s="1" t="str">
        <f t="shared" si="38"/>
        <v>431132269905</v>
      </c>
      <c r="F1247" s="9" t="str">
        <f t="shared" si="39"/>
        <v>2</v>
      </c>
      <c r="G1247" s="1" t="s">
        <v>580</v>
      </c>
      <c r="H1247" s="10">
        <v>2000</v>
      </c>
    </row>
    <row r="1248" spans="1:8" x14ac:dyDescent="0.25">
      <c r="A1248" s="1">
        <v>0</v>
      </c>
      <c r="B1248" s="1">
        <v>43113</v>
      </c>
      <c r="C1248" s="1" t="s">
        <v>75</v>
      </c>
      <c r="D1248" s="1">
        <v>4800058</v>
      </c>
      <c r="E1248" s="1" t="str">
        <f t="shared" si="38"/>
        <v>431134800058</v>
      </c>
      <c r="F1248" s="9" t="str">
        <f t="shared" si="39"/>
        <v>4</v>
      </c>
      <c r="G1248" s="1" t="s">
        <v>581</v>
      </c>
      <c r="H1248" s="10">
        <v>2000</v>
      </c>
    </row>
    <row r="1249" spans="1:8" x14ac:dyDescent="0.25">
      <c r="A1249" s="1">
        <v>0</v>
      </c>
      <c r="B1249" s="1">
        <v>43113</v>
      </c>
      <c r="C1249" s="1" t="s">
        <v>75</v>
      </c>
      <c r="D1249" s="1">
        <v>4800141</v>
      </c>
      <c r="E1249" s="1" t="str">
        <f t="shared" si="38"/>
        <v>431134800141</v>
      </c>
      <c r="F1249" s="9" t="str">
        <f t="shared" si="39"/>
        <v>4</v>
      </c>
      <c r="G1249" s="1" t="s">
        <v>582</v>
      </c>
      <c r="H1249" s="10">
        <v>10000</v>
      </c>
    </row>
    <row r="1250" spans="1:8" x14ac:dyDescent="0.25">
      <c r="A1250" s="1">
        <v>0</v>
      </c>
      <c r="B1250" s="1">
        <v>43114</v>
      </c>
      <c r="C1250" s="1" t="s">
        <v>583</v>
      </c>
      <c r="D1250" s="1">
        <v>1300101</v>
      </c>
      <c r="E1250" s="1" t="str">
        <f t="shared" si="38"/>
        <v>431141300101</v>
      </c>
      <c r="F1250" s="9" t="str">
        <f t="shared" si="39"/>
        <v>1</v>
      </c>
      <c r="G1250" s="1" t="s">
        <v>584</v>
      </c>
      <c r="H1250" s="10">
        <v>50</v>
      </c>
    </row>
    <row r="1251" spans="1:8" x14ac:dyDescent="0.25">
      <c r="A1251" s="1">
        <v>0</v>
      </c>
      <c r="B1251" s="1">
        <v>43114</v>
      </c>
      <c r="C1251" s="1" t="s">
        <v>583</v>
      </c>
      <c r="D1251" s="1">
        <v>1310001</v>
      </c>
      <c r="E1251" s="1" t="str">
        <f t="shared" si="38"/>
        <v>431141310001</v>
      </c>
      <c r="F1251" s="9" t="str">
        <f t="shared" si="39"/>
        <v>1</v>
      </c>
      <c r="G1251" s="1" t="s">
        <v>198</v>
      </c>
      <c r="H1251" s="10">
        <v>101.84</v>
      </c>
    </row>
    <row r="1252" spans="1:8" x14ac:dyDescent="0.25">
      <c r="A1252" s="1">
        <v>0</v>
      </c>
      <c r="B1252" s="1">
        <v>43114</v>
      </c>
      <c r="C1252" s="1" t="s">
        <v>583</v>
      </c>
      <c r="D1252" s="1">
        <v>1310005</v>
      </c>
      <c r="E1252" s="1" t="str">
        <f t="shared" si="38"/>
        <v>431141310005</v>
      </c>
      <c r="F1252" s="9" t="str">
        <f t="shared" si="39"/>
        <v>1</v>
      </c>
      <c r="G1252" s="1" t="s">
        <v>202</v>
      </c>
      <c r="H1252" s="10">
        <v>10</v>
      </c>
    </row>
    <row r="1253" spans="1:8" x14ac:dyDescent="0.25">
      <c r="A1253" s="1">
        <v>0</v>
      </c>
      <c r="B1253" s="1">
        <v>43114</v>
      </c>
      <c r="C1253" s="1" t="s">
        <v>583</v>
      </c>
      <c r="D1253" s="1">
        <v>1510002</v>
      </c>
      <c r="E1253" s="1" t="str">
        <f t="shared" si="38"/>
        <v>431141510002</v>
      </c>
      <c r="F1253" s="9" t="str">
        <f t="shared" si="39"/>
        <v>1</v>
      </c>
      <c r="G1253" s="1" t="s">
        <v>206</v>
      </c>
      <c r="H1253" s="10">
        <v>50</v>
      </c>
    </row>
    <row r="1254" spans="1:8" x14ac:dyDescent="0.25">
      <c r="A1254" s="1">
        <v>0</v>
      </c>
      <c r="B1254" s="1">
        <v>43114</v>
      </c>
      <c r="C1254" s="1" t="s">
        <v>583</v>
      </c>
      <c r="D1254" s="1">
        <v>1600001</v>
      </c>
      <c r="E1254" s="1" t="str">
        <f t="shared" si="38"/>
        <v>431141600001</v>
      </c>
      <c r="F1254" s="9" t="str">
        <f t="shared" si="39"/>
        <v>1</v>
      </c>
      <c r="G1254" s="1" t="s">
        <v>207</v>
      </c>
      <c r="H1254" s="10">
        <v>32.130000000000003</v>
      </c>
    </row>
    <row r="1255" spans="1:8" x14ac:dyDescent="0.25">
      <c r="A1255" s="1">
        <v>0</v>
      </c>
      <c r="B1255" s="1">
        <v>43114</v>
      </c>
      <c r="C1255" s="1" t="s">
        <v>583</v>
      </c>
      <c r="D1255" s="1">
        <v>2030001</v>
      </c>
      <c r="E1255" s="1" t="str">
        <f t="shared" si="38"/>
        <v>431142030001</v>
      </c>
      <c r="F1255" s="9" t="str">
        <f t="shared" si="39"/>
        <v>2</v>
      </c>
      <c r="G1255" s="1" t="s">
        <v>287</v>
      </c>
      <c r="H1255" s="10">
        <v>4500</v>
      </c>
    </row>
    <row r="1256" spans="1:8" x14ac:dyDescent="0.25">
      <c r="A1256" s="1">
        <v>0</v>
      </c>
      <c r="B1256" s="1">
        <v>43114</v>
      </c>
      <c r="C1256" s="1" t="s">
        <v>583</v>
      </c>
      <c r="D1256" s="1">
        <v>2219900</v>
      </c>
      <c r="E1256" s="1" t="str">
        <f t="shared" si="38"/>
        <v>431142219900</v>
      </c>
      <c r="F1256" s="9" t="str">
        <f t="shared" si="39"/>
        <v>2</v>
      </c>
      <c r="G1256" s="1" t="s">
        <v>553</v>
      </c>
      <c r="H1256" s="10">
        <v>1700</v>
      </c>
    </row>
    <row r="1257" spans="1:8" x14ac:dyDescent="0.25">
      <c r="A1257" s="1">
        <v>0</v>
      </c>
      <c r="B1257" s="1">
        <v>43114</v>
      </c>
      <c r="C1257" s="1" t="s">
        <v>583</v>
      </c>
      <c r="D1257" s="1">
        <v>2260101</v>
      </c>
      <c r="E1257" s="1" t="str">
        <f t="shared" si="38"/>
        <v>431142260101</v>
      </c>
      <c r="F1257" s="9" t="str">
        <f t="shared" si="39"/>
        <v>2</v>
      </c>
      <c r="G1257" s="1" t="s">
        <v>344</v>
      </c>
      <c r="H1257" s="10">
        <v>400</v>
      </c>
    </row>
    <row r="1258" spans="1:8" x14ac:dyDescent="0.25">
      <c r="A1258" s="1">
        <v>0</v>
      </c>
      <c r="B1258" s="1">
        <v>43114</v>
      </c>
      <c r="C1258" s="1" t="s">
        <v>583</v>
      </c>
      <c r="D1258" s="1">
        <v>2260201</v>
      </c>
      <c r="E1258" s="1" t="str">
        <f t="shared" si="38"/>
        <v>431142260201</v>
      </c>
      <c r="F1258" s="9" t="str">
        <f t="shared" si="39"/>
        <v>2</v>
      </c>
      <c r="G1258" s="1" t="s">
        <v>345</v>
      </c>
      <c r="H1258" s="10">
        <v>6500</v>
      </c>
    </row>
    <row r="1259" spans="1:8" x14ac:dyDescent="0.25">
      <c r="A1259" s="1">
        <v>0</v>
      </c>
      <c r="B1259" s="1">
        <v>43114</v>
      </c>
      <c r="C1259" s="1" t="s">
        <v>583</v>
      </c>
      <c r="D1259" s="1">
        <v>2269900</v>
      </c>
      <c r="E1259" s="1" t="str">
        <f t="shared" si="38"/>
        <v>431142269900</v>
      </c>
      <c r="F1259" s="9" t="str">
        <f t="shared" si="39"/>
        <v>2</v>
      </c>
      <c r="G1259" s="1" t="s">
        <v>262</v>
      </c>
      <c r="H1259" s="10">
        <v>800</v>
      </c>
    </row>
    <row r="1260" spans="1:8" x14ac:dyDescent="0.25">
      <c r="A1260" s="1">
        <v>0</v>
      </c>
      <c r="B1260" s="1">
        <v>43114</v>
      </c>
      <c r="C1260" s="1" t="s">
        <v>583</v>
      </c>
      <c r="D1260" s="1">
        <v>2270101</v>
      </c>
      <c r="E1260" s="1" t="str">
        <f t="shared" si="38"/>
        <v>431142270101</v>
      </c>
      <c r="F1260" s="9" t="str">
        <f t="shared" si="39"/>
        <v>2</v>
      </c>
      <c r="G1260" s="1" t="s">
        <v>351</v>
      </c>
      <c r="H1260" s="10">
        <v>2600</v>
      </c>
    </row>
    <row r="1261" spans="1:8" x14ac:dyDescent="0.25">
      <c r="A1261" s="1">
        <v>0</v>
      </c>
      <c r="B1261" s="1">
        <v>43114</v>
      </c>
      <c r="C1261" s="1" t="s">
        <v>583</v>
      </c>
      <c r="D1261" s="1">
        <v>2279900</v>
      </c>
      <c r="E1261" s="1" t="str">
        <f t="shared" si="38"/>
        <v>431142279900</v>
      </c>
      <c r="F1261" s="9" t="str">
        <f t="shared" si="39"/>
        <v>2</v>
      </c>
      <c r="G1261" s="1" t="s">
        <v>229</v>
      </c>
      <c r="H1261" s="10">
        <v>1000</v>
      </c>
    </row>
    <row r="1262" spans="1:8" x14ac:dyDescent="0.25">
      <c r="A1262" s="1">
        <v>0</v>
      </c>
      <c r="B1262" s="1">
        <v>43114</v>
      </c>
      <c r="C1262" s="1" t="s">
        <v>583</v>
      </c>
      <c r="D1262" s="1">
        <v>4800103</v>
      </c>
      <c r="E1262" s="1" t="str">
        <f t="shared" si="38"/>
        <v>431144800103</v>
      </c>
      <c r="F1262" s="9" t="str">
        <f t="shared" si="39"/>
        <v>4</v>
      </c>
      <c r="G1262" s="1" t="s">
        <v>585</v>
      </c>
      <c r="H1262" s="10">
        <v>2000</v>
      </c>
    </row>
    <row r="1263" spans="1:8" x14ac:dyDescent="0.25">
      <c r="A1263" s="1">
        <v>0</v>
      </c>
      <c r="B1263" s="1">
        <v>43201</v>
      </c>
      <c r="C1263" s="1" t="s">
        <v>586</v>
      </c>
      <c r="D1263" s="1">
        <v>2120000</v>
      </c>
      <c r="E1263" s="1" t="str">
        <f t="shared" si="38"/>
        <v>432012120000</v>
      </c>
      <c r="F1263" s="9" t="str">
        <f t="shared" si="39"/>
        <v>2</v>
      </c>
      <c r="G1263" s="1" t="s">
        <v>211</v>
      </c>
      <c r="H1263" s="10">
        <v>4000</v>
      </c>
    </row>
    <row r="1264" spans="1:8" x14ac:dyDescent="0.25">
      <c r="A1264" s="1">
        <v>0</v>
      </c>
      <c r="B1264" s="1">
        <v>43201</v>
      </c>
      <c r="C1264" s="1" t="s">
        <v>586</v>
      </c>
      <c r="D1264" s="1">
        <v>2130001</v>
      </c>
      <c r="E1264" s="1" t="str">
        <f t="shared" si="38"/>
        <v>432012130001</v>
      </c>
      <c r="F1264" s="9" t="str">
        <f t="shared" si="39"/>
        <v>2</v>
      </c>
      <c r="G1264" s="1" t="s">
        <v>212</v>
      </c>
      <c r="H1264" s="10">
        <v>2000</v>
      </c>
    </row>
    <row r="1265" spans="1:8" x14ac:dyDescent="0.25">
      <c r="A1265" s="1">
        <v>0</v>
      </c>
      <c r="B1265" s="1">
        <v>43201</v>
      </c>
      <c r="C1265" s="1" t="s">
        <v>586</v>
      </c>
      <c r="D1265" s="1">
        <v>2210001</v>
      </c>
      <c r="E1265" s="1" t="str">
        <f t="shared" si="38"/>
        <v>432012210001</v>
      </c>
      <c r="F1265" s="9" t="str">
        <f t="shared" si="39"/>
        <v>2</v>
      </c>
      <c r="G1265" s="1" t="s">
        <v>220</v>
      </c>
      <c r="H1265" s="10">
        <v>2500</v>
      </c>
    </row>
    <row r="1266" spans="1:8" x14ac:dyDescent="0.25">
      <c r="A1266" s="1">
        <v>0</v>
      </c>
      <c r="B1266" s="1">
        <v>43201</v>
      </c>
      <c r="C1266" s="1" t="s">
        <v>586</v>
      </c>
      <c r="D1266" s="1">
        <v>2210101</v>
      </c>
      <c r="E1266" s="1" t="str">
        <f t="shared" si="38"/>
        <v>432012210101</v>
      </c>
      <c r="F1266" s="9" t="str">
        <f t="shared" si="39"/>
        <v>2</v>
      </c>
      <c r="G1266" s="1" t="s">
        <v>221</v>
      </c>
      <c r="H1266" s="10">
        <v>400</v>
      </c>
    </row>
    <row r="1267" spans="1:8" x14ac:dyDescent="0.25">
      <c r="A1267" s="1">
        <v>0</v>
      </c>
      <c r="B1267" s="1">
        <v>43201</v>
      </c>
      <c r="C1267" s="1" t="s">
        <v>586</v>
      </c>
      <c r="D1267" s="1">
        <v>2210301</v>
      </c>
      <c r="E1267" s="1" t="str">
        <f t="shared" si="38"/>
        <v>432012210301</v>
      </c>
      <c r="F1267" s="9" t="str">
        <f t="shared" si="39"/>
        <v>2</v>
      </c>
      <c r="G1267" s="1" t="s">
        <v>222</v>
      </c>
      <c r="H1267" s="10">
        <v>500</v>
      </c>
    </row>
    <row r="1268" spans="1:8" x14ac:dyDescent="0.25">
      <c r="A1268" s="1">
        <v>0</v>
      </c>
      <c r="B1268" s="1">
        <v>43201</v>
      </c>
      <c r="C1268" s="1" t="s">
        <v>586</v>
      </c>
      <c r="D1268" s="1">
        <v>2220001</v>
      </c>
      <c r="E1268" s="1" t="str">
        <f t="shared" si="38"/>
        <v>432012220001</v>
      </c>
      <c r="F1268" s="9" t="str">
        <f t="shared" si="39"/>
        <v>2</v>
      </c>
      <c r="G1268" s="1" t="s">
        <v>226</v>
      </c>
      <c r="H1268" s="10">
        <v>1100</v>
      </c>
    </row>
    <row r="1269" spans="1:8" x14ac:dyDescent="0.25">
      <c r="A1269" s="1">
        <v>0</v>
      </c>
      <c r="B1269" s="1">
        <v>43301</v>
      </c>
      <c r="C1269" s="1" t="s">
        <v>587</v>
      </c>
      <c r="D1269" s="1">
        <v>2060001</v>
      </c>
      <c r="E1269" s="1" t="str">
        <f t="shared" si="38"/>
        <v>433012060001</v>
      </c>
      <c r="F1269" s="9" t="str">
        <f t="shared" si="39"/>
        <v>2</v>
      </c>
      <c r="G1269" s="1" t="s">
        <v>210</v>
      </c>
      <c r="H1269" s="10">
        <v>363</v>
      </c>
    </row>
    <row r="1270" spans="1:8" x14ac:dyDescent="0.25">
      <c r="A1270" s="1">
        <v>0</v>
      </c>
      <c r="B1270" s="1">
        <v>43301</v>
      </c>
      <c r="C1270" s="1" t="s">
        <v>587</v>
      </c>
      <c r="D1270" s="1">
        <v>2120000</v>
      </c>
      <c r="E1270" s="1" t="str">
        <f t="shared" si="38"/>
        <v>433012120000</v>
      </c>
      <c r="F1270" s="9" t="str">
        <f t="shared" si="39"/>
        <v>2</v>
      </c>
      <c r="G1270" s="1" t="s">
        <v>211</v>
      </c>
      <c r="H1270" s="10">
        <v>1000</v>
      </c>
    </row>
    <row r="1271" spans="1:8" x14ac:dyDescent="0.25">
      <c r="A1271" s="1">
        <v>0</v>
      </c>
      <c r="B1271" s="1">
        <v>43301</v>
      </c>
      <c r="C1271" s="1" t="s">
        <v>587</v>
      </c>
      <c r="D1271" s="1">
        <v>2130001</v>
      </c>
      <c r="E1271" s="1" t="str">
        <f t="shared" si="38"/>
        <v>433012130001</v>
      </c>
      <c r="F1271" s="9" t="str">
        <f t="shared" si="39"/>
        <v>2</v>
      </c>
      <c r="G1271" s="1" t="s">
        <v>212</v>
      </c>
      <c r="H1271" s="10">
        <v>2000</v>
      </c>
    </row>
    <row r="1272" spans="1:8" x14ac:dyDescent="0.25">
      <c r="A1272" s="1">
        <v>0</v>
      </c>
      <c r="B1272" s="1">
        <v>43301</v>
      </c>
      <c r="C1272" s="1" t="s">
        <v>587</v>
      </c>
      <c r="D1272" s="1">
        <v>2160001</v>
      </c>
      <c r="E1272" s="1" t="str">
        <f t="shared" si="38"/>
        <v>433012160001</v>
      </c>
      <c r="F1272" s="9" t="str">
        <f t="shared" si="39"/>
        <v>2</v>
      </c>
      <c r="G1272" s="1" t="s">
        <v>215</v>
      </c>
      <c r="H1272" s="10">
        <v>150</v>
      </c>
    </row>
    <row r="1273" spans="1:8" x14ac:dyDescent="0.25">
      <c r="A1273" s="1">
        <v>0</v>
      </c>
      <c r="B1273" s="1">
        <v>43301</v>
      </c>
      <c r="C1273" s="1" t="s">
        <v>587</v>
      </c>
      <c r="D1273" s="1">
        <v>2160002</v>
      </c>
      <c r="E1273" s="1" t="str">
        <f t="shared" si="38"/>
        <v>433012160002</v>
      </c>
      <c r="F1273" s="9" t="str">
        <f t="shared" si="39"/>
        <v>2</v>
      </c>
      <c r="G1273" s="1" t="s">
        <v>217</v>
      </c>
      <c r="H1273" s="10">
        <v>600</v>
      </c>
    </row>
    <row r="1274" spans="1:8" x14ac:dyDescent="0.25">
      <c r="A1274" s="1">
        <v>0</v>
      </c>
      <c r="B1274" s="1">
        <v>43301</v>
      </c>
      <c r="C1274" s="1" t="s">
        <v>587</v>
      </c>
      <c r="D1274" s="1">
        <v>2200001</v>
      </c>
      <c r="E1274" s="1" t="str">
        <f t="shared" si="38"/>
        <v>433012200001</v>
      </c>
      <c r="F1274" s="9" t="str">
        <f t="shared" si="39"/>
        <v>2</v>
      </c>
      <c r="G1274" s="1" t="s">
        <v>218</v>
      </c>
      <c r="H1274" s="10">
        <v>60</v>
      </c>
    </row>
    <row r="1275" spans="1:8" x14ac:dyDescent="0.25">
      <c r="A1275" s="1">
        <v>0</v>
      </c>
      <c r="B1275" s="1">
        <v>43301</v>
      </c>
      <c r="C1275" s="1" t="s">
        <v>587</v>
      </c>
      <c r="D1275" s="1">
        <v>2200010</v>
      </c>
      <c r="E1275" s="1" t="str">
        <f t="shared" si="38"/>
        <v>433012200010</v>
      </c>
      <c r="F1275" s="9" t="str">
        <f t="shared" si="39"/>
        <v>2</v>
      </c>
      <c r="G1275" s="1" t="s">
        <v>219</v>
      </c>
      <c r="H1275" s="10">
        <v>410</v>
      </c>
    </row>
    <row r="1276" spans="1:8" x14ac:dyDescent="0.25">
      <c r="A1276" s="1">
        <v>0</v>
      </c>
      <c r="B1276" s="1">
        <v>43301</v>
      </c>
      <c r="C1276" s="1" t="s">
        <v>587</v>
      </c>
      <c r="D1276" s="1">
        <v>2210001</v>
      </c>
      <c r="E1276" s="1" t="str">
        <f t="shared" si="38"/>
        <v>433012210001</v>
      </c>
      <c r="F1276" s="9" t="str">
        <f t="shared" si="39"/>
        <v>2</v>
      </c>
      <c r="G1276" s="1" t="s">
        <v>220</v>
      </c>
      <c r="H1276" s="10">
        <v>3000</v>
      </c>
    </row>
    <row r="1277" spans="1:8" x14ac:dyDescent="0.25">
      <c r="A1277" s="1">
        <v>0</v>
      </c>
      <c r="B1277" s="1">
        <v>43301</v>
      </c>
      <c r="C1277" s="1" t="s">
        <v>587</v>
      </c>
      <c r="D1277" s="1">
        <v>2210101</v>
      </c>
      <c r="E1277" s="1" t="str">
        <f t="shared" si="38"/>
        <v>433012210101</v>
      </c>
      <c r="F1277" s="9" t="str">
        <f t="shared" si="39"/>
        <v>2</v>
      </c>
      <c r="G1277" s="1" t="s">
        <v>221</v>
      </c>
      <c r="H1277" s="10">
        <v>200</v>
      </c>
    </row>
    <row r="1278" spans="1:8" x14ac:dyDescent="0.25">
      <c r="A1278" s="1">
        <v>0</v>
      </c>
      <c r="B1278" s="1">
        <v>43301</v>
      </c>
      <c r="C1278" s="1" t="s">
        <v>587</v>
      </c>
      <c r="D1278" s="1">
        <v>2220001</v>
      </c>
      <c r="E1278" s="1" t="str">
        <f t="shared" si="38"/>
        <v>433012220001</v>
      </c>
      <c r="F1278" s="9" t="str">
        <f t="shared" si="39"/>
        <v>2</v>
      </c>
      <c r="G1278" s="1" t="s">
        <v>226</v>
      </c>
      <c r="H1278" s="10">
        <v>1000</v>
      </c>
    </row>
    <row r="1279" spans="1:8" x14ac:dyDescent="0.25">
      <c r="A1279" s="1">
        <v>0</v>
      </c>
      <c r="B1279" s="1">
        <v>43301</v>
      </c>
      <c r="C1279" s="1" t="s">
        <v>587</v>
      </c>
      <c r="D1279" s="1">
        <v>6360000</v>
      </c>
      <c r="E1279" s="1" t="str">
        <f t="shared" si="38"/>
        <v>433016360000</v>
      </c>
      <c r="F1279" s="9" t="str">
        <f t="shared" si="39"/>
        <v>6</v>
      </c>
      <c r="G1279" s="1" t="s">
        <v>237</v>
      </c>
      <c r="H1279" s="10">
        <v>100</v>
      </c>
    </row>
    <row r="1280" spans="1:8" x14ac:dyDescent="0.25">
      <c r="A1280" s="1">
        <v>0</v>
      </c>
      <c r="B1280" s="1">
        <v>43901</v>
      </c>
      <c r="C1280" s="1" t="s">
        <v>588</v>
      </c>
      <c r="D1280" s="1">
        <v>1310001</v>
      </c>
      <c r="E1280" s="1" t="str">
        <f t="shared" si="38"/>
        <v>439011310001</v>
      </c>
      <c r="F1280" s="9" t="str">
        <f t="shared" si="39"/>
        <v>1</v>
      </c>
      <c r="G1280" s="1" t="s">
        <v>198</v>
      </c>
      <c r="H1280" s="10">
        <v>936.99</v>
      </c>
    </row>
    <row r="1281" spans="1:8" x14ac:dyDescent="0.25">
      <c r="A1281" s="1">
        <v>0</v>
      </c>
      <c r="B1281" s="1">
        <v>43901</v>
      </c>
      <c r="C1281" s="1" t="s">
        <v>588</v>
      </c>
      <c r="D1281" s="1">
        <v>1310003</v>
      </c>
      <c r="E1281" s="1" t="str">
        <f t="shared" si="38"/>
        <v>439011310003</v>
      </c>
      <c r="F1281" s="9" t="str">
        <f t="shared" si="39"/>
        <v>1</v>
      </c>
      <c r="G1281" s="1" t="s">
        <v>200</v>
      </c>
      <c r="H1281" s="10">
        <v>446.9</v>
      </c>
    </row>
    <row r="1282" spans="1:8" x14ac:dyDescent="0.25">
      <c r="A1282" s="1">
        <v>0</v>
      </c>
      <c r="B1282" s="1">
        <v>43901</v>
      </c>
      <c r="C1282" s="1" t="s">
        <v>588</v>
      </c>
      <c r="D1282" s="1">
        <v>1310004</v>
      </c>
      <c r="E1282" s="1" t="str">
        <f t="shared" si="38"/>
        <v>439011310004</v>
      </c>
      <c r="F1282" s="9" t="str">
        <f t="shared" si="39"/>
        <v>1</v>
      </c>
      <c r="G1282" s="1" t="s">
        <v>201</v>
      </c>
      <c r="H1282" s="10">
        <v>372.02</v>
      </c>
    </row>
    <row r="1283" spans="1:8" x14ac:dyDescent="0.25">
      <c r="A1283" s="1">
        <v>0</v>
      </c>
      <c r="B1283" s="1">
        <v>43901</v>
      </c>
      <c r="C1283" s="1" t="s">
        <v>588</v>
      </c>
      <c r="D1283" s="1">
        <v>1310005</v>
      </c>
      <c r="E1283" s="1" t="str">
        <f t="shared" ref="E1283:E1346" si="40">CONCATENATE(B1283,D1283)</f>
        <v>439011310005</v>
      </c>
      <c r="F1283" s="9" t="str">
        <f t="shared" ref="F1283:F1346" si="41">MID(D1283,1,1)</f>
        <v>1</v>
      </c>
      <c r="G1283" s="1" t="s">
        <v>202</v>
      </c>
      <c r="H1283" s="10">
        <v>10</v>
      </c>
    </row>
    <row r="1284" spans="1:8" x14ac:dyDescent="0.25">
      <c r="A1284" s="1">
        <v>0</v>
      </c>
      <c r="B1284" s="1">
        <v>43901</v>
      </c>
      <c r="C1284" s="1" t="s">
        <v>588</v>
      </c>
      <c r="D1284" s="1">
        <v>1600001</v>
      </c>
      <c r="E1284" s="1" t="str">
        <f t="shared" si="40"/>
        <v>439011600001</v>
      </c>
      <c r="F1284" s="9" t="str">
        <f t="shared" si="41"/>
        <v>1</v>
      </c>
      <c r="G1284" s="1" t="s">
        <v>207</v>
      </c>
      <c r="H1284" s="10">
        <v>1302.6300000000001</v>
      </c>
    </row>
    <row r="1285" spans="1:8" x14ac:dyDescent="0.25">
      <c r="A1285" s="1">
        <v>0</v>
      </c>
      <c r="B1285" s="1">
        <v>43902</v>
      </c>
      <c r="C1285" s="1" t="s">
        <v>589</v>
      </c>
      <c r="D1285" s="1">
        <v>1310001</v>
      </c>
      <c r="E1285" s="1" t="str">
        <f t="shared" si="40"/>
        <v>439021310001</v>
      </c>
      <c r="F1285" s="9" t="str">
        <f t="shared" si="41"/>
        <v>1</v>
      </c>
      <c r="G1285" s="1" t="s">
        <v>198</v>
      </c>
      <c r="H1285" s="10">
        <v>936.99</v>
      </c>
    </row>
    <row r="1286" spans="1:8" x14ac:dyDescent="0.25">
      <c r="A1286" s="1">
        <v>0</v>
      </c>
      <c r="B1286" s="1">
        <v>43902</v>
      </c>
      <c r="C1286" s="1" t="s">
        <v>589</v>
      </c>
      <c r="D1286" s="1">
        <v>1310003</v>
      </c>
      <c r="E1286" s="1" t="str">
        <f t="shared" si="40"/>
        <v>439021310003</v>
      </c>
      <c r="F1286" s="9" t="str">
        <f t="shared" si="41"/>
        <v>1</v>
      </c>
      <c r="G1286" s="1" t="s">
        <v>200</v>
      </c>
      <c r="H1286" s="10">
        <v>446.9</v>
      </c>
    </row>
    <row r="1287" spans="1:8" x14ac:dyDescent="0.25">
      <c r="A1287" s="1">
        <v>0</v>
      </c>
      <c r="B1287" s="1">
        <v>43902</v>
      </c>
      <c r="C1287" s="1" t="s">
        <v>589</v>
      </c>
      <c r="D1287" s="1">
        <v>1310004</v>
      </c>
      <c r="E1287" s="1" t="str">
        <f t="shared" si="40"/>
        <v>439021310004</v>
      </c>
      <c r="F1287" s="9" t="str">
        <f t="shared" si="41"/>
        <v>1</v>
      </c>
      <c r="G1287" s="1" t="s">
        <v>201</v>
      </c>
      <c r="H1287" s="10">
        <v>372.02</v>
      </c>
    </row>
    <row r="1288" spans="1:8" x14ac:dyDescent="0.25">
      <c r="A1288" s="1">
        <v>0</v>
      </c>
      <c r="B1288" s="1">
        <v>43902</v>
      </c>
      <c r="C1288" s="1" t="s">
        <v>589</v>
      </c>
      <c r="D1288" s="1">
        <v>1310005</v>
      </c>
      <c r="E1288" s="1" t="str">
        <f t="shared" si="40"/>
        <v>439021310005</v>
      </c>
      <c r="F1288" s="9" t="str">
        <f t="shared" si="41"/>
        <v>1</v>
      </c>
      <c r="G1288" s="1" t="s">
        <v>202</v>
      </c>
      <c r="H1288" s="10">
        <v>10</v>
      </c>
    </row>
    <row r="1289" spans="1:8" x14ac:dyDescent="0.25">
      <c r="A1289" s="1">
        <v>0</v>
      </c>
      <c r="B1289" s="1">
        <v>43902</v>
      </c>
      <c r="C1289" s="1" t="s">
        <v>589</v>
      </c>
      <c r="D1289" s="1">
        <v>1600001</v>
      </c>
      <c r="E1289" s="1" t="str">
        <f t="shared" si="40"/>
        <v>439021600001</v>
      </c>
      <c r="F1289" s="9" t="str">
        <f t="shared" si="41"/>
        <v>1</v>
      </c>
      <c r="G1289" s="1" t="s">
        <v>207</v>
      </c>
      <c r="H1289" s="10">
        <v>1302.6300000000001</v>
      </c>
    </row>
    <row r="1290" spans="1:8" x14ac:dyDescent="0.25">
      <c r="A1290" s="1">
        <v>0</v>
      </c>
      <c r="B1290" s="1">
        <v>43903</v>
      </c>
      <c r="C1290" s="1" t="s">
        <v>590</v>
      </c>
      <c r="D1290" s="1">
        <v>1310001</v>
      </c>
      <c r="E1290" s="1" t="str">
        <f t="shared" si="40"/>
        <v>439031310001</v>
      </c>
      <c r="F1290" s="9" t="str">
        <f t="shared" si="41"/>
        <v>1</v>
      </c>
      <c r="G1290" s="1" t="s">
        <v>198</v>
      </c>
      <c r="H1290" s="10">
        <v>997.05</v>
      </c>
    </row>
    <row r="1291" spans="1:8" x14ac:dyDescent="0.25">
      <c r="A1291" s="1">
        <v>0</v>
      </c>
      <c r="B1291" s="1">
        <v>43903</v>
      </c>
      <c r="C1291" s="1" t="s">
        <v>590</v>
      </c>
      <c r="D1291" s="1">
        <v>1310003</v>
      </c>
      <c r="E1291" s="1" t="str">
        <f t="shared" si="40"/>
        <v>439031310003</v>
      </c>
      <c r="F1291" s="9" t="str">
        <f t="shared" si="41"/>
        <v>1</v>
      </c>
      <c r="G1291" s="1" t="s">
        <v>200</v>
      </c>
      <c r="H1291" s="10">
        <v>475.56</v>
      </c>
    </row>
    <row r="1292" spans="1:8" x14ac:dyDescent="0.25">
      <c r="A1292" s="1">
        <v>0</v>
      </c>
      <c r="B1292" s="1">
        <v>43903</v>
      </c>
      <c r="C1292" s="1" t="s">
        <v>590</v>
      </c>
      <c r="D1292" s="1">
        <v>1310004</v>
      </c>
      <c r="E1292" s="1" t="str">
        <f t="shared" si="40"/>
        <v>439031310004</v>
      </c>
      <c r="F1292" s="9" t="str">
        <f t="shared" si="41"/>
        <v>1</v>
      </c>
      <c r="G1292" s="1" t="s">
        <v>201</v>
      </c>
      <c r="H1292" s="10">
        <v>395.86</v>
      </c>
    </row>
    <row r="1293" spans="1:8" x14ac:dyDescent="0.25">
      <c r="A1293" s="1">
        <v>0</v>
      </c>
      <c r="B1293" s="1">
        <v>43903</v>
      </c>
      <c r="C1293" s="1" t="s">
        <v>590</v>
      </c>
      <c r="D1293" s="1">
        <v>1310005</v>
      </c>
      <c r="E1293" s="1" t="str">
        <f t="shared" si="40"/>
        <v>439031310005</v>
      </c>
      <c r="F1293" s="9" t="str">
        <f t="shared" si="41"/>
        <v>1</v>
      </c>
      <c r="G1293" s="1" t="s">
        <v>202</v>
      </c>
      <c r="H1293" s="10">
        <v>10</v>
      </c>
    </row>
    <row r="1294" spans="1:8" x14ac:dyDescent="0.25">
      <c r="A1294" s="1">
        <v>0</v>
      </c>
      <c r="B1294" s="1">
        <v>43903</v>
      </c>
      <c r="C1294" s="1" t="s">
        <v>590</v>
      </c>
      <c r="D1294" s="1">
        <v>1600001</v>
      </c>
      <c r="E1294" s="1" t="str">
        <f t="shared" si="40"/>
        <v>439031600001</v>
      </c>
      <c r="F1294" s="9" t="str">
        <f t="shared" si="41"/>
        <v>1</v>
      </c>
      <c r="G1294" s="1" t="s">
        <v>207</v>
      </c>
      <c r="H1294" s="10">
        <v>1302.6300000000001</v>
      </c>
    </row>
    <row r="1295" spans="1:8" x14ac:dyDescent="0.25">
      <c r="A1295" s="1">
        <v>0</v>
      </c>
      <c r="B1295" s="1">
        <v>43904</v>
      </c>
      <c r="C1295" s="1" t="s">
        <v>591</v>
      </c>
      <c r="D1295" s="1">
        <v>1310001</v>
      </c>
      <c r="E1295" s="1" t="str">
        <f t="shared" si="40"/>
        <v>439041310001</v>
      </c>
      <c r="F1295" s="9" t="str">
        <f t="shared" si="41"/>
        <v>1</v>
      </c>
      <c r="G1295" s="1" t="s">
        <v>198</v>
      </c>
      <c r="H1295" s="10">
        <v>997.05</v>
      </c>
    </row>
    <row r="1296" spans="1:8" x14ac:dyDescent="0.25">
      <c r="A1296" s="1">
        <v>0</v>
      </c>
      <c r="B1296" s="1">
        <v>43904</v>
      </c>
      <c r="C1296" s="1" t="s">
        <v>591</v>
      </c>
      <c r="D1296" s="1">
        <v>1310003</v>
      </c>
      <c r="E1296" s="1" t="str">
        <f t="shared" si="40"/>
        <v>439041310003</v>
      </c>
      <c r="F1296" s="9" t="str">
        <f t="shared" si="41"/>
        <v>1</v>
      </c>
      <c r="G1296" s="1" t="s">
        <v>200</v>
      </c>
      <c r="H1296" s="10">
        <v>475.56</v>
      </c>
    </row>
    <row r="1297" spans="1:8" x14ac:dyDescent="0.25">
      <c r="A1297" s="1">
        <v>0</v>
      </c>
      <c r="B1297" s="1">
        <v>43904</v>
      </c>
      <c r="C1297" s="1" t="s">
        <v>591</v>
      </c>
      <c r="D1297" s="1">
        <v>1310004</v>
      </c>
      <c r="E1297" s="1" t="str">
        <f t="shared" si="40"/>
        <v>439041310004</v>
      </c>
      <c r="F1297" s="9" t="str">
        <f t="shared" si="41"/>
        <v>1</v>
      </c>
      <c r="G1297" s="1" t="s">
        <v>201</v>
      </c>
      <c r="H1297" s="10">
        <v>395.86</v>
      </c>
    </row>
    <row r="1298" spans="1:8" x14ac:dyDescent="0.25">
      <c r="A1298" s="1">
        <v>0</v>
      </c>
      <c r="B1298" s="1">
        <v>43904</v>
      </c>
      <c r="C1298" s="1" t="s">
        <v>591</v>
      </c>
      <c r="D1298" s="1">
        <v>1310005</v>
      </c>
      <c r="E1298" s="1" t="str">
        <f t="shared" si="40"/>
        <v>439041310005</v>
      </c>
      <c r="F1298" s="9" t="str">
        <f t="shared" si="41"/>
        <v>1</v>
      </c>
      <c r="G1298" s="1" t="s">
        <v>202</v>
      </c>
      <c r="H1298" s="10">
        <v>10</v>
      </c>
    </row>
    <row r="1299" spans="1:8" x14ac:dyDescent="0.25">
      <c r="A1299" s="1">
        <v>0</v>
      </c>
      <c r="B1299" s="1">
        <v>43904</v>
      </c>
      <c r="C1299" s="1" t="s">
        <v>591</v>
      </c>
      <c r="D1299" s="1">
        <v>1600001</v>
      </c>
      <c r="E1299" s="1" t="str">
        <f t="shared" si="40"/>
        <v>439041600001</v>
      </c>
      <c r="F1299" s="9" t="str">
        <f t="shared" si="41"/>
        <v>1</v>
      </c>
      <c r="G1299" s="1" t="s">
        <v>207</v>
      </c>
      <c r="H1299" s="10">
        <v>1302.6300000000001</v>
      </c>
    </row>
    <row r="1300" spans="1:8" x14ac:dyDescent="0.25">
      <c r="A1300" s="1">
        <v>0</v>
      </c>
      <c r="B1300" s="1">
        <v>44110</v>
      </c>
      <c r="C1300" s="1" t="s">
        <v>592</v>
      </c>
      <c r="D1300" s="1">
        <v>4670002</v>
      </c>
      <c r="E1300" s="1" t="str">
        <f t="shared" si="40"/>
        <v>441104670002</v>
      </c>
      <c r="F1300" s="9" t="str">
        <f t="shared" si="41"/>
        <v>4</v>
      </c>
      <c r="G1300" s="1" t="s">
        <v>593</v>
      </c>
      <c r="H1300" s="10">
        <v>17000</v>
      </c>
    </row>
    <row r="1301" spans="1:8" x14ac:dyDescent="0.25">
      <c r="A1301" s="1">
        <v>0</v>
      </c>
      <c r="B1301" s="1">
        <v>44110</v>
      </c>
      <c r="C1301" s="1" t="s">
        <v>592</v>
      </c>
      <c r="D1301" s="1">
        <v>4720001</v>
      </c>
      <c r="E1301" s="1" t="str">
        <f t="shared" si="40"/>
        <v>441104720001</v>
      </c>
      <c r="F1301" s="9" t="str">
        <f t="shared" si="41"/>
        <v>4</v>
      </c>
      <c r="G1301" s="1" t="s">
        <v>594</v>
      </c>
      <c r="H1301" s="10">
        <v>93000</v>
      </c>
    </row>
    <row r="1302" spans="1:8" x14ac:dyDescent="0.25">
      <c r="A1302" s="1">
        <v>0</v>
      </c>
      <c r="B1302" s="1">
        <v>44200</v>
      </c>
      <c r="C1302" s="1" t="s">
        <v>595</v>
      </c>
      <c r="D1302" s="1">
        <v>2120000</v>
      </c>
      <c r="E1302" s="1" t="str">
        <f t="shared" si="40"/>
        <v>442002120000</v>
      </c>
      <c r="F1302" s="9" t="str">
        <f t="shared" si="41"/>
        <v>2</v>
      </c>
      <c r="G1302" s="1" t="s">
        <v>211</v>
      </c>
      <c r="H1302" s="10">
        <v>4000</v>
      </c>
    </row>
    <row r="1303" spans="1:8" x14ac:dyDescent="0.25">
      <c r="A1303" s="1">
        <v>0</v>
      </c>
      <c r="B1303" s="1">
        <v>44200</v>
      </c>
      <c r="C1303" s="1" t="s">
        <v>595</v>
      </c>
      <c r="D1303" s="1">
        <v>2130001</v>
      </c>
      <c r="E1303" s="1" t="str">
        <f t="shared" si="40"/>
        <v>442002130001</v>
      </c>
      <c r="F1303" s="9" t="str">
        <f t="shared" si="41"/>
        <v>2</v>
      </c>
      <c r="G1303" s="1" t="s">
        <v>212</v>
      </c>
      <c r="H1303" s="10">
        <v>500</v>
      </c>
    </row>
    <row r="1304" spans="1:8" x14ac:dyDescent="0.25">
      <c r="A1304" s="1">
        <v>0</v>
      </c>
      <c r="B1304" s="1">
        <v>44200</v>
      </c>
      <c r="C1304" s="1" t="s">
        <v>595</v>
      </c>
      <c r="D1304" s="1">
        <v>2210001</v>
      </c>
      <c r="E1304" s="1" t="str">
        <f t="shared" si="40"/>
        <v>442002210001</v>
      </c>
      <c r="F1304" s="9" t="str">
        <f t="shared" si="41"/>
        <v>2</v>
      </c>
      <c r="G1304" s="1" t="s">
        <v>220</v>
      </c>
      <c r="H1304" s="10">
        <v>6750</v>
      </c>
    </row>
    <row r="1305" spans="1:8" x14ac:dyDescent="0.25">
      <c r="A1305" s="1">
        <v>0</v>
      </c>
      <c r="B1305" s="1">
        <v>44200</v>
      </c>
      <c r="C1305" s="1" t="s">
        <v>595</v>
      </c>
      <c r="D1305" s="1">
        <v>2210101</v>
      </c>
      <c r="E1305" s="1" t="str">
        <f t="shared" si="40"/>
        <v>442002210101</v>
      </c>
      <c r="F1305" s="9" t="str">
        <f t="shared" si="41"/>
        <v>2</v>
      </c>
      <c r="G1305" s="1" t="s">
        <v>221</v>
      </c>
      <c r="H1305" s="10">
        <v>1000</v>
      </c>
    </row>
    <row r="1306" spans="1:8" x14ac:dyDescent="0.25">
      <c r="A1306" s="1">
        <v>0</v>
      </c>
      <c r="B1306" s="1">
        <v>44200</v>
      </c>
      <c r="C1306" s="1" t="s">
        <v>595</v>
      </c>
      <c r="D1306" s="1">
        <v>2220001</v>
      </c>
      <c r="E1306" s="1" t="str">
        <f t="shared" si="40"/>
        <v>442002220001</v>
      </c>
      <c r="F1306" s="9" t="str">
        <f t="shared" si="41"/>
        <v>2</v>
      </c>
      <c r="G1306" s="1" t="s">
        <v>226</v>
      </c>
      <c r="H1306" s="10">
        <v>300</v>
      </c>
    </row>
    <row r="1307" spans="1:8" x14ac:dyDescent="0.25">
      <c r="A1307" s="1">
        <v>0</v>
      </c>
      <c r="B1307" s="1">
        <v>44200</v>
      </c>
      <c r="C1307" s="1" t="s">
        <v>595</v>
      </c>
      <c r="D1307" s="1">
        <v>2240001</v>
      </c>
      <c r="E1307" s="1" t="str">
        <f t="shared" si="40"/>
        <v>442002240001</v>
      </c>
      <c r="F1307" s="9" t="str">
        <f t="shared" si="41"/>
        <v>2</v>
      </c>
      <c r="G1307" s="1" t="s">
        <v>227</v>
      </c>
      <c r="H1307" s="10">
        <v>100</v>
      </c>
    </row>
    <row r="1308" spans="1:8" x14ac:dyDescent="0.25">
      <c r="A1308" s="1">
        <v>0</v>
      </c>
      <c r="B1308" s="1">
        <v>44200</v>
      </c>
      <c r="C1308" s="1" t="s">
        <v>595</v>
      </c>
      <c r="D1308" s="1">
        <v>6220000</v>
      </c>
      <c r="E1308" s="1" t="str">
        <f t="shared" si="40"/>
        <v>442006220000</v>
      </c>
      <c r="F1308" s="9" t="str">
        <f t="shared" si="41"/>
        <v>6</v>
      </c>
      <c r="G1308" s="1" t="s">
        <v>596</v>
      </c>
      <c r="H1308" s="10">
        <v>8000</v>
      </c>
    </row>
    <row r="1309" spans="1:8" x14ac:dyDescent="0.25">
      <c r="A1309" s="1">
        <v>0</v>
      </c>
      <c r="B1309" s="1">
        <v>45901</v>
      </c>
      <c r="C1309" s="1" t="s">
        <v>597</v>
      </c>
      <c r="D1309" s="1">
        <v>1300001</v>
      </c>
      <c r="E1309" s="1" t="str">
        <f t="shared" si="40"/>
        <v>459011300001</v>
      </c>
      <c r="F1309" s="9" t="str">
        <f t="shared" si="41"/>
        <v>1</v>
      </c>
      <c r="G1309" s="1" t="s">
        <v>193</v>
      </c>
      <c r="H1309" s="10">
        <v>8574.2999999999993</v>
      </c>
    </row>
    <row r="1310" spans="1:8" x14ac:dyDescent="0.25">
      <c r="A1310" s="1">
        <v>0</v>
      </c>
      <c r="B1310" s="1">
        <v>45901</v>
      </c>
      <c r="C1310" s="1" t="s">
        <v>597</v>
      </c>
      <c r="D1310" s="1">
        <v>1300002</v>
      </c>
      <c r="E1310" s="1" t="str">
        <f t="shared" si="40"/>
        <v>459011300002</v>
      </c>
      <c r="F1310" s="9" t="str">
        <f t="shared" si="41"/>
        <v>1</v>
      </c>
      <c r="G1310" s="1" t="s">
        <v>194</v>
      </c>
      <c r="H1310" s="10">
        <v>1688.4</v>
      </c>
    </row>
    <row r="1311" spans="1:8" x14ac:dyDescent="0.25">
      <c r="A1311" s="1">
        <v>0</v>
      </c>
      <c r="B1311" s="1">
        <v>45901</v>
      </c>
      <c r="C1311" s="1" t="s">
        <v>597</v>
      </c>
      <c r="D1311" s="1">
        <v>1300101</v>
      </c>
      <c r="E1311" s="1" t="str">
        <f t="shared" si="40"/>
        <v>459011300101</v>
      </c>
      <c r="F1311" s="9" t="str">
        <f t="shared" si="41"/>
        <v>1</v>
      </c>
      <c r="G1311" s="1" t="s">
        <v>195</v>
      </c>
      <c r="H1311" s="10">
        <v>200</v>
      </c>
    </row>
    <row r="1312" spans="1:8" x14ac:dyDescent="0.25">
      <c r="A1312" s="1">
        <v>0</v>
      </c>
      <c r="B1312" s="1">
        <v>45901</v>
      </c>
      <c r="C1312" s="1" t="s">
        <v>597</v>
      </c>
      <c r="D1312" s="1">
        <v>1300201</v>
      </c>
      <c r="E1312" s="1" t="str">
        <f t="shared" si="40"/>
        <v>459011300201</v>
      </c>
      <c r="F1312" s="9" t="str">
        <f t="shared" si="41"/>
        <v>1</v>
      </c>
      <c r="G1312" s="1" t="s">
        <v>196</v>
      </c>
      <c r="H1312" s="10">
        <v>4769.8</v>
      </c>
    </row>
    <row r="1313" spans="1:8" x14ac:dyDescent="0.25">
      <c r="A1313" s="1">
        <v>0</v>
      </c>
      <c r="B1313" s="1">
        <v>45901</v>
      </c>
      <c r="C1313" s="1" t="s">
        <v>597</v>
      </c>
      <c r="D1313" s="1">
        <v>1300202</v>
      </c>
      <c r="E1313" s="1" t="str">
        <f t="shared" si="40"/>
        <v>459011300202</v>
      </c>
      <c r="F1313" s="9" t="str">
        <f t="shared" si="41"/>
        <v>1</v>
      </c>
      <c r="G1313" s="1" t="s">
        <v>197</v>
      </c>
      <c r="H1313" s="10">
        <v>5105</v>
      </c>
    </row>
    <row r="1314" spans="1:8" x14ac:dyDescent="0.25">
      <c r="A1314" s="1">
        <v>0</v>
      </c>
      <c r="B1314" s="1">
        <v>45901</v>
      </c>
      <c r="C1314" s="1" t="s">
        <v>597</v>
      </c>
      <c r="D1314" s="1">
        <v>1310005</v>
      </c>
      <c r="E1314" s="1" t="str">
        <f t="shared" si="40"/>
        <v>459011310005</v>
      </c>
      <c r="F1314" s="9" t="str">
        <f t="shared" si="41"/>
        <v>1</v>
      </c>
      <c r="G1314" s="1" t="s">
        <v>202</v>
      </c>
      <c r="H1314" s="10">
        <v>10</v>
      </c>
    </row>
    <row r="1315" spans="1:8" x14ac:dyDescent="0.25">
      <c r="A1315" s="1">
        <v>0</v>
      </c>
      <c r="B1315" s="1">
        <v>45901</v>
      </c>
      <c r="C1315" s="1" t="s">
        <v>597</v>
      </c>
      <c r="D1315" s="1">
        <v>1510002</v>
      </c>
      <c r="E1315" s="1" t="str">
        <f t="shared" si="40"/>
        <v>459011510002</v>
      </c>
      <c r="F1315" s="9" t="str">
        <f t="shared" si="41"/>
        <v>1</v>
      </c>
      <c r="G1315" s="1" t="s">
        <v>206</v>
      </c>
      <c r="H1315" s="10">
        <v>50</v>
      </c>
    </row>
    <row r="1316" spans="1:8" x14ac:dyDescent="0.25">
      <c r="A1316" s="1">
        <v>0</v>
      </c>
      <c r="B1316" s="1">
        <v>45901</v>
      </c>
      <c r="C1316" s="1" t="s">
        <v>597</v>
      </c>
      <c r="D1316" s="1">
        <v>1600001</v>
      </c>
      <c r="E1316" s="1" t="str">
        <f t="shared" si="40"/>
        <v>459011600001</v>
      </c>
      <c r="F1316" s="9" t="str">
        <f t="shared" si="41"/>
        <v>1</v>
      </c>
      <c r="G1316" s="1" t="s">
        <v>207</v>
      </c>
      <c r="H1316" s="10">
        <v>6354</v>
      </c>
    </row>
    <row r="1317" spans="1:8" x14ac:dyDescent="0.25">
      <c r="A1317" s="1">
        <v>0</v>
      </c>
      <c r="B1317" s="1">
        <v>45901</v>
      </c>
      <c r="C1317" s="1" t="s">
        <v>597</v>
      </c>
      <c r="D1317" s="1">
        <v>2060001</v>
      </c>
      <c r="E1317" s="1" t="str">
        <f t="shared" si="40"/>
        <v>459012060001</v>
      </c>
      <c r="F1317" s="9" t="str">
        <f t="shared" si="41"/>
        <v>2</v>
      </c>
      <c r="G1317" s="1" t="s">
        <v>210</v>
      </c>
      <c r="H1317" s="10">
        <v>50</v>
      </c>
    </row>
    <row r="1318" spans="1:8" x14ac:dyDescent="0.25">
      <c r="A1318" s="1">
        <v>0</v>
      </c>
      <c r="B1318" s="1">
        <v>45901</v>
      </c>
      <c r="C1318" s="1" t="s">
        <v>597</v>
      </c>
      <c r="D1318" s="1">
        <v>2120000</v>
      </c>
      <c r="E1318" s="1" t="str">
        <f t="shared" si="40"/>
        <v>459012120000</v>
      </c>
      <c r="F1318" s="9" t="str">
        <f t="shared" si="41"/>
        <v>2</v>
      </c>
      <c r="G1318" s="1" t="s">
        <v>211</v>
      </c>
      <c r="H1318" s="10">
        <v>2000</v>
      </c>
    </row>
    <row r="1319" spans="1:8" x14ac:dyDescent="0.25">
      <c r="A1319" s="1">
        <v>0</v>
      </c>
      <c r="B1319" s="1">
        <v>45901</v>
      </c>
      <c r="C1319" s="1" t="s">
        <v>597</v>
      </c>
      <c r="D1319" s="1">
        <v>2130001</v>
      </c>
      <c r="E1319" s="1" t="str">
        <f t="shared" si="40"/>
        <v>459012130001</v>
      </c>
      <c r="F1319" s="9" t="str">
        <f t="shared" si="41"/>
        <v>2</v>
      </c>
      <c r="G1319" s="1" t="s">
        <v>212</v>
      </c>
      <c r="H1319" s="10">
        <v>8200</v>
      </c>
    </row>
    <row r="1320" spans="1:8" x14ac:dyDescent="0.25">
      <c r="A1320" s="1">
        <v>0</v>
      </c>
      <c r="B1320" s="1">
        <v>45901</v>
      </c>
      <c r="C1320" s="1" t="s">
        <v>597</v>
      </c>
      <c r="D1320" s="1">
        <v>2160001</v>
      </c>
      <c r="E1320" s="1" t="str">
        <f t="shared" si="40"/>
        <v>459012160001</v>
      </c>
      <c r="F1320" s="9" t="str">
        <f t="shared" si="41"/>
        <v>2</v>
      </c>
      <c r="G1320" s="1" t="s">
        <v>215</v>
      </c>
      <c r="H1320" s="10">
        <v>50</v>
      </c>
    </row>
    <row r="1321" spans="1:8" x14ac:dyDescent="0.25">
      <c r="A1321" s="1">
        <v>0</v>
      </c>
      <c r="B1321" s="1">
        <v>45901</v>
      </c>
      <c r="C1321" s="1" t="s">
        <v>597</v>
      </c>
      <c r="D1321" s="1">
        <v>2160002</v>
      </c>
      <c r="E1321" s="1" t="str">
        <f t="shared" si="40"/>
        <v>459012160002</v>
      </c>
      <c r="F1321" s="9" t="str">
        <f t="shared" si="41"/>
        <v>2</v>
      </c>
      <c r="G1321" s="1" t="s">
        <v>217</v>
      </c>
      <c r="H1321" s="10">
        <v>50</v>
      </c>
    </row>
    <row r="1322" spans="1:8" x14ac:dyDescent="0.25">
      <c r="A1322" s="1">
        <v>0</v>
      </c>
      <c r="B1322" s="1">
        <v>45901</v>
      </c>
      <c r="C1322" s="1" t="s">
        <v>597</v>
      </c>
      <c r="D1322" s="1">
        <v>2200001</v>
      </c>
      <c r="E1322" s="1" t="str">
        <f t="shared" si="40"/>
        <v>459012200001</v>
      </c>
      <c r="F1322" s="9" t="str">
        <f t="shared" si="41"/>
        <v>2</v>
      </c>
      <c r="G1322" s="1" t="s">
        <v>218</v>
      </c>
      <c r="H1322" s="10">
        <v>200</v>
      </c>
    </row>
    <row r="1323" spans="1:8" x14ac:dyDescent="0.25">
      <c r="A1323" s="1">
        <v>0</v>
      </c>
      <c r="B1323" s="1">
        <v>45901</v>
      </c>
      <c r="C1323" s="1" t="s">
        <v>597</v>
      </c>
      <c r="D1323" s="1">
        <v>2200010</v>
      </c>
      <c r="E1323" s="1" t="str">
        <f t="shared" si="40"/>
        <v>459012200010</v>
      </c>
      <c r="F1323" s="9" t="str">
        <f t="shared" si="41"/>
        <v>2</v>
      </c>
      <c r="G1323" s="1" t="s">
        <v>219</v>
      </c>
      <c r="H1323" s="10">
        <v>50</v>
      </c>
    </row>
    <row r="1324" spans="1:8" x14ac:dyDescent="0.25">
      <c r="A1324" s="1">
        <v>0</v>
      </c>
      <c r="B1324" s="1">
        <v>45901</v>
      </c>
      <c r="C1324" s="1" t="s">
        <v>597</v>
      </c>
      <c r="D1324" s="1">
        <v>2210001</v>
      </c>
      <c r="E1324" s="1" t="str">
        <f t="shared" si="40"/>
        <v>459012210001</v>
      </c>
      <c r="F1324" s="9" t="str">
        <f t="shared" si="41"/>
        <v>2</v>
      </c>
      <c r="G1324" s="1" t="s">
        <v>220</v>
      </c>
      <c r="H1324" s="10">
        <v>4000</v>
      </c>
    </row>
    <row r="1325" spans="1:8" x14ac:dyDescent="0.25">
      <c r="A1325" s="1">
        <v>0</v>
      </c>
      <c r="B1325" s="1">
        <v>45901</v>
      </c>
      <c r="C1325" s="1" t="s">
        <v>597</v>
      </c>
      <c r="D1325" s="1">
        <v>2210101</v>
      </c>
      <c r="E1325" s="1" t="str">
        <f t="shared" si="40"/>
        <v>459012210101</v>
      </c>
      <c r="F1325" s="9" t="str">
        <f t="shared" si="41"/>
        <v>2</v>
      </c>
      <c r="G1325" s="1" t="s">
        <v>221</v>
      </c>
      <c r="H1325" s="10">
        <v>300</v>
      </c>
    </row>
    <row r="1326" spans="1:8" x14ac:dyDescent="0.25">
      <c r="A1326" s="1">
        <v>0</v>
      </c>
      <c r="B1326" s="1">
        <v>45901</v>
      </c>
      <c r="C1326" s="1" t="s">
        <v>597</v>
      </c>
      <c r="D1326" s="1">
        <v>2219901</v>
      </c>
      <c r="E1326" s="1" t="str">
        <f t="shared" si="40"/>
        <v>459012219901</v>
      </c>
      <c r="F1326" s="9" t="str">
        <f t="shared" si="41"/>
        <v>2</v>
      </c>
      <c r="G1326" s="1" t="s">
        <v>224</v>
      </c>
      <c r="H1326" s="10">
        <v>2000</v>
      </c>
    </row>
    <row r="1327" spans="1:8" x14ac:dyDescent="0.25">
      <c r="A1327" s="1">
        <v>0</v>
      </c>
      <c r="B1327" s="1">
        <v>45901</v>
      </c>
      <c r="C1327" s="1" t="s">
        <v>597</v>
      </c>
      <c r="D1327" s="1">
        <v>2220001</v>
      </c>
      <c r="E1327" s="1" t="str">
        <f t="shared" si="40"/>
        <v>459012220001</v>
      </c>
      <c r="F1327" s="9" t="str">
        <f t="shared" si="41"/>
        <v>2</v>
      </c>
      <c r="G1327" s="1" t="s">
        <v>226</v>
      </c>
      <c r="H1327" s="10">
        <v>1000</v>
      </c>
    </row>
    <row r="1328" spans="1:8" x14ac:dyDescent="0.25">
      <c r="A1328" s="1">
        <v>0</v>
      </c>
      <c r="B1328" s="1">
        <v>45901</v>
      </c>
      <c r="C1328" s="1" t="s">
        <v>597</v>
      </c>
      <c r="D1328" s="1">
        <v>2260201</v>
      </c>
      <c r="E1328" s="1" t="str">
        <f t="shared" si="40"/>
        <v>459012260201</v>
      </c>
      <c r="F1328" s="9" t="str">
        <f t="shared" si="41"/>
        <v>2</v>
      </c>
      <c r="G1328" s="1" t="s">
        <v>345</v>
      </c>
      <c r="H1328" s="10">
        <v>200</v>
      </c>
    </row>
    <row r="1329" spans="1:8" x14ac:dyDescent="0.25">
      <c r="A1329" s="1">
        <v>0</v>
      </c>
      <c r="B1329" s="1">
        <v>45901</v>
      </c>
      <c r="C1329" s="1" t="s">
        <v>597</v>
      </c>
      <c r="D1329" s="1">
        <v>6360000</v>
      </c>
      <c r="E1329" s="1" t="str">
        <f t="shared" si="40"/>
        <v>459016360000</v>
      </c>
      <c r="F1329" s="9" t="str">
        <f t="shared" si="41"/>
        <v>6</v>
      </c>
      <c r="G1329" s="1" t="s">
        <v>237</v>
      </c>
      <c r="H1329" s="10">
        <v>1500</v>
      </c>
    </row>
    <row r="1330" spans="1:8" x14ac:dyDescent="0.25">
      <c r="A1330" s="1">
        <v>0</v>
      </c>
      <c r="B1330" s="1">
        <v>49100</v>
      </c>
      <c r="C1330" s="1" t="s">
        <v>598</v>
      </c>
      <c r="D1330" s="1">
        <v>1300001</v>
      </c>
      <c r="E1330" s="1" t="str">
        <f t="shared" si="40"/>
        <v>491001300001</v>
      </c>
      <c r="F1330" s="9" t="str">
        <f t="shared" si="41"/>
        <v>1</v>
      </c>
      <c r="G1330" s="1" t="s">
        <v>193</v>
      </c>
      <c r="H1330" s="10">
        <v>28712</v>
      </c>
    </row>
    <row r="1331" spans="1:8" x14ac:dyDescent="0.25">
      <c r="A1331" s="1">
        <v>0</v>
      </c>
      <c r="B1331" s="1">
        <v>49100</v>
      </c>
      <c r="C1331" s="1" t="s">
        <v>598</v>
      </c>
      <c r="D1331" s="1">
        <v>1300002</v>
      </c>
      <c r="E1331" s="1" t="str">
        <f t="shared" si="40"/>
        <v>491001300002</v>
      </c>
      <c r="F1331" s="9" t="str">
        <f t="shared" si="41"/>
        <v>1</v>
      </c>
      <c r="G1331" s="1" t="s">
        <v>194</v>
      </c>
      <c r="H1331" s="10">
        <v>4562.6000000000004</v>
      </c>
    </row>
    <row r="1332" spans="1:8" x14ac:dyDescent="0.25">
      <c r="A1332" s="1">
        <v>0</v>
      </c>
      <c r="B1332" s="1">
        <v>49100</v>
      </c>
      <c r="C1332" s="1" t="s">
        <v>598</v>
      </c>
      <c r="D1332" s="1">
        <v>1300101</v>
      </c>
      <c r="E1332" s="1" t="str">
        <f t="shared" si="40"/>
        <v>491001300101</v>
      </c>
      <c r="F1332" s="9" t="str">
        <f t="shared" si="41"/>
        <v>1</v>
      </c>
      <c r="G1332" s="1" t="s">
        <v>195</v>
      </c>
      <c r="H1332" s="10">
        <v>400</v>
      </c>
    </row>
    <row r="1333" spans="1:8" x14ac:dyDescent="0.25">
      <c r="A1333" s="1">
        <v>0</v>
      </c>
      <c r="B1333" s="1">
        <v>49100</v>
      </c>
      <c r="C1333" s="1" t="s">
        <v>598</v>
      </c>
      <c r="D1333" s="1">
        <v>1300201</v>
      </c>
      <c r="E1333" s="1" t="str">
        <f t="shared" si="40"/>
        <v>491001300201</v>
      </c>
      <c r="F1333" s="9" t="str">
        <f t="shared" si="41"/>
        <v>1</v>
      </c>
      <c r="G1333" s="1" t="s">
        <v>196</v>
      </c>
      <c r="H1333" s="10">
        <v>16011</v>
      </c>
    </row>
    <row r="1334" spans="1:8" x14ac:dyDescent="0.25">
      <c r="A1334" s="1">
        <v>0</v>
      </c>
      <c r="B1334" s="1">
        <v>49100</v>
      </c>
      <c r="C1334" s="1" t="s">
        <v>598</v>
      </c>
      <c r="D1334" s="1">
        <v>1300202</v>
      </c>
      <c r="E1334" s="1" t="str">
        <f t="shared" si="40"/>
        <v>491001300202</v>
      </c>
      <c r="F1334" s="9" t="str">
        <f t="shared" si="41"/>
        <v>1</v>
      </c>
      <c r="G1334" s="1" t="s">
        <v>197</v>
      </c>
      <c r="H1334" s="10">
        <v>17988</v>
      </c>
    </row>
    <row r="1335" spans="1:8" x14ac:dyDescent="0.25">
      <c r="A1335" s="1">
        <v>0</v>
      </c>
      <c r="B1335" s="1">
        <v>49100</v>
      </c>
      <c r="C1335" s="1" t="s">
        <v>598</v>
      </c>
      <c r="D1335" s="1">
        <v>1310001</v>
      </c>
      <c r="E1335" s="1" t="str">
        <f t="shared" si="40"/>
        <v>491001310001</v>
      </c>
      <c r="F1335" s="9" t="str">
        <f t="shared" si="41"/>
        <v>1</v>
      </c>
      <c r="G1335" s="1" t="s">
        <v>198</v>
      </c>
      <c r="H1335" s="10">
        <v>22076</v>
      </c>
    </row>
    <row r="1336" spans="1:8" x14ac:dyDescent="0.25">
      <c r="A1336" s="1">
        <v>0</v>
      </c>
      <c r="B1336" s="1">
        <v>49100</v>
      </c>
      <c r="C1336" s="1" t="s">
        <v>598</v>
      </c>
      <c r="D1336" s="1">
        <v>1310002</v>
      </c>
      <c r="E1336" s="1" t="str">
        <f t="shared" si="40"/>
        <v>491001310002</v>
      </c>
      <c r="F1336" s="9" t="str">
        <f t="shared" si="41"/>
        <v>1</v>
      </c>
      <c r="G1336" s="1" t="s">
        <v>199</v>
      </c>
      <c r="H1336" s="10">
        <v>866.8</v>
      </c>
    </row>
    <row r="1337" spans="1:8" x14ac:dyDescent="0.25">
      <c r="A1337" s="1">
        <v>0</v>
      </c>
      <c r="B1337" s="1">
        <v>49100</v>
      </c>
      <c r="C1337" s="1" t="s">
        <v>598</v>
      </c>
      <c r="D1337" s="1">
        <v>1310003</v>
      </c>
      <c r="E1337" s="1" t="str">
        <f t="shared" si="40"/>
        <v>491001310003</v>
      </c>
      <c r="F1337" s="9" t="str">
        <f t="shared" si="41"/>
        <v>1</v>
      </c>
      <c r="G1337" s="1" t="s">
        <v>200</v>
      </c>
      <c r="H1337" s="10">
        <v>12347</v>
      </c>
    </row>
    <row r="1338" spans="1:8" x14ac:dyDescent="0.25">
      <c r="A1338" s="1">
        <v>0</v>
      </c>
      <c r="B1338" s="1">
        <v>49100</v>
      </c>
      <c r="C1338" s="1" t="s">
        <v>598</v>
      </c>
      <c r="D1338" s="1">
        <v>1310004</v>
      </c>
      <c r="E1338" s="1" t="str">
        <f t="shared" si="40"/>
        <v>491001310004</v>
      </c>
      <c r="F1338" s="9" t="str">
        <f t="shared" si="41"/>
        <v>1</v>
      </c>
      <c r="G1338" s="1" t="s">
        <v>201</v>
      </c>
      <c r="H1338" s="10">
        <v>11292</v>
      </c>
    </row>
    <row r="1339" spans="1:8" x14ac:dyDescent="0.25">
      <c r="A1339" s="1">
        <v>0</v>
      </c>
      <c r="B1339" s="1">
        <v>49100</v>
      </c>
      <c r="C1339" s="1" t="s">
        <v>598</v>
      </c>
      <c r="D1339" s="1">
        <v>1310005</v>
      </c>
      <c r="E1339" s="1" t="str">
        <f t="shared" si="40"/>
        <v>491001310005</v>
      </c>
      <c r="F1339" s="9" t="str">
        <f t="shared" si="41"/>
        <v>1</v>
      </c>
      <c r="G1339" s="1" t="s">
        <v>202</v>
      </c>
      <c r="H1339" s="10">
        <v>10</v>
      </c>
    </row>
    <row r="1340" spans="1:8" x14ac:dyDescent="0.25">
      <c r="A1340" s="1">
        <v>0</v>
      </c>
      <c r="B1340" s="1">
        <v>49100</v>
      </c>
      <c r="C1340" s="1" t="s">
        <v>598</v>
      </c>
      <c r="D1340" s="1">
        <v>1510002</v>
      </c>
      <c r="E1340" s="1" t="str">
        <f t="shared" si="40"/>
        <v>491001510002</v>
      </c>
      <c r="F1340" s="9" t="str">
        <f t="shared" si="41"/>
        <v>1</v>
      </c>
      <c r="G1340" s="1" t="s">
        <v>206</v>
      </c>
      <c r="H1340" s="10">
        <v>500</v>
      </c>
    </row>
    <row r="1341" spans="1:8" x14ac:dyDescent="0.25">
      <c r="A1341" s="1">
        <v>0</v>
      </c>
      <c r="B1341" s="1">
        <v>49100</v>
      </c>
      <c r="C1341" s="1" t="s">
        <v>598</v>
      </c>
      <c r="D1341" s="1">
        <v>1600001</v>
      </c>
      <c r="E1341" s="1" t="str">
        <f t="shared" si="40"/>
        <v>491001600001</v>
      </c>
      <c r="F1341" s="9" t="str">
        <f t="shared" si="41"/>
        <v>1</v>
      </c>
      <c r="G1341" s="1" t="s">
        <v>207</v>
      </c>
      <c r="H1341" s="10">
        <v>35880</v>
      </c>
    </row>
    <row r="1342" spans="1:8" x14ac:dyDescent="0.25">
      <c r="A1342" s="1">
        <v>0</v>
      </c>
      <c r="B1342" s="1">
        <v>49100</v>
      </c>
      <c r="C1342" s="1" t="s">
        <v>598</v>
      </c>
      <c r="D1342" s="1">
        <v>2060001</v>
      </c>
      <c r="E1342" s="1" t="str">
        <f t="shared" si="40"/>
        <v>491002060001</v>
      </c>
      <c r="F1342" s="9" t="str">
        <f t="shared" si="41"/>
        <v>2</v>
      </c>
      <c r="G1342" s="1" t="s">
        <v>210</v>
      </c>
      <c r="H1342" s="10">
        <v>290.39999999999998</v>
      </c>
    </row>
    <row r="1343" spans="1:8" x14ac:dyDescent="0.25">
      <c r="A1343" s="1">
        <v>0</v>
      </c>
      <c r="B1343" s="1">
        <v>49100</v>
      </c>
      <c r="C1343" s="1" t="s">
        <v>598</v>
      </c>
      <c r="D1343" s="1">
        <v>2090002</v>
      </c>
      <c r="E1343" s="1" t="str">
        <f t="shared" si="40"/>
        <v>491002090002</v>
      </c>
      <c r="F1343" s="9" t="str">
        <f t="shared" si="41"/>
        <v>2</v>
      </c>
      <c r="G1343" s="1" t="s">
        <v>451</v>
      </c>
      <c r="H1343" s="10">
        <v>5000</v>
      </c>
    </row>
    <row r="1344" spans="1:8" x14ac:dyDescent="0.25">
      <c r="A1344" s="1">
        <v>0</v>
      </c>
      <c r="B1344" s="1">
        <v>49100</v>
      </c>
      <c r="C1344" s="1" t="s">
        <v>598</v>
      </c>
      <c r="D1344" s="1">
        <v>2120000</v>
      </c>
      <c r="E1344" s="1" t="str">
        <f t="shared" si="40"/>
        <v>491002120000</v>
      </c>
      <c r="F1344" s="9" t="str">
        <f t="shared" si="41"/>
        <v>2</v>
      </c>
      <c r="G1344" s="1" t="s">
        <v>211</v>
      </c>
      <c r="H1344" s="10">
        <v>900</v>
      </c>
    </row>
    <row r="1345" spans="1:8" x14ac:dyDescent="0.25">
      <c r="A1345" s="1">
        <v>0</v>
      </c>
      <c r="B1345" s="1">
        <v>49100</v>
      </c>
      <c r="C1345" s="1" t="s">
        <v>598</v>
      </c>
      <c r="D1345" s="1">
        <v>2130001</v>
      </c>
      <c r="E1345" s="1" t="str">
        <f t="shared" si="40"/>
        <v>491002130001</v>
      </c>
      <c r="F1345" s="9" t="str">
        <f t="shared" si="41"/>
        <v>2</v>
      </c>
      <c r="G1345" s="1" t="s">
        <v>212</v>
      </c>
      <c r="H1345" s="10">
        <v>700</v>
      </c>
    </row>
    <row r="1346" spans="1:8" x14ac:dyDescent="0.25">
      <c r="A1346" s="1">
        <v>0</v>
      </c>
      <c r="B1346" s="1">
        <v>49100</v>
      </c>
      <c r="C1346" s="1" t="s">
        <v>598</v>
      </c>
      <c r="D1346" s="1">
        <v>2140001</v>
      </c>
      <c r="E1346" s="1" t="str">
        <f t="shared" si="40"/>
        <v>491002140001</v>
      </c>
      <c r="F1346" s="9" t="str">
        <f t="shared" si="41"/>
        <v>2</v>
      </c>
      <c r="G1346" s="1" t="s">
        <v>213</v>
      </c>
      <c r="H1346" s="10">
        <v>500</v>
      </c>
    </row>
    <row r="1347" spans="1:8" x14ac:dyDescent="0.25">
      <c r="A1347" s="1">
        <v>0</v>
      </c>
      <c r="B1347" s="1">
        <v>49100</v>
      </c>
      <c r="C1347" s="1" t="s">
        <v>598</v>
      </c>
      <c r="D1347" s="1">
        <v>2160001</v>
      </c>
      <c r="E1347" s="1" t="str">
        <f t="shared" ref="E1347:E1410" si="42">CONCATENATE(B1347,D1347)</f>
        <v>491002160001</v>
      </c>
      <c r="F1347" s="9" t="str">
        <f t="shared" ref="F1347:F1410" si="43">MID(D1347,1,1)</f>
        <v>2</v>
      </c>
      <c r="G1347" s="1" t="s">
        <v>215</v>
      </c>
      <c r="H1347" s="10">
        <v>700</v>
      </c>
    </row>
    <row r="1348" spans="1:8" x14ac:dyDescent="0.25">
      <c r="A1348" s="1">
        <v>0</v>
      </c>
      <c r="B1348" s="1">
        <v>49100</v>
      </c>
      <c r="C1348" s="1" t="s">
        <v>598</v>
      </c>
      <c r="D1348" s="1">
        <v>2160002</v>
      </c>
      <c r="E1348" s="1" t="str">
        <f t="shared" si="42"/>
        <v>491002160002</v>
      </c>
      <c r="F1348" s="9" t="str">
        <f t="shared" si="43"/>
        <v>2</v>
      </c>
      <c r="G1348" s="1" t="s">
        <v>217</v>
      </c>
      <c r="H1348" s="10">
        <v>100</v>
      </c>
    </row>
    <row r="1349" spans="1:8" x14ac:dyDescent="0.25">
      <c r="A1349" s="1">
        <v>0</v>
      </c>
      <c r="B1349" s="1">
        <v>49100</v>
      </c>
      <c r="C1349" s="1" t="s">
        <v>598</v>
      </c>
      <c r="D1349" s="1">
        <v>2200001</v>
      </c>
      <c r="E1349" s="1" t="str">
        <f t="shared" si="42"/>
        <v>491002200001</v>
      </c>
      <c r="F1349" s="9" t="str">
        <f t="shared" si="43"/>
        <v>2</v>
      </c>
      <c r="G1349" s="1" t="s">
        <v>218</v>
      </c>
      <c r="H1349" s="10">
        <v>500</v>
      </c>
    </row>
    <row r="1350" spans="1:8" x14ac:dyDescent="0.25">
      <c r="A1350" s="1">
        <v>0</v>
      </c>
      <c r="B1350" s="1">
        <v>49100</v>
      </c>
      <c r="C1350" s="1" t="s">
        <v>598</v>
      </c>
      <c r="D1350" s="1">
        <v>2200010</v>
      </c>
      <c r="E1350" s="1" t="str">
        <f t="shared" si="42"/>
        <v>491002200010</v>
      </c>
      <c r="F1350" s="9" t="str">
        <f t="shared" si="43"/>
        <v>2</v>
      </c>
      <c r="G1350" s="1" t="s">
        <v>219</v>
      </c>
      <c r="H1350" s="10">
        <v>600</v>
      </c>
    </row>
    <row r="1351" spans="1:8" x14ac:dyDescent="0.25">
      <c r="A1351" s="1">
        <v>0</v>
      </c>
      <c r="B1351" s="1">
        <v>49100</v>
      </c>
      <c r="C1351" s="1" t="s">
        <v>598</v>
      </c>
      <c r="D1351" s="1">
        <v>2200101</v>
      </c>
      <c r="E1351" s="1" t="str">
        <f t="shared" si="42"/>
        <v>491002200101</v>
      </c>
      <c r="F1351" s="9" t="str">
        <f t="shared" si="43"/>
        <v>2</v>
      </c>
      <c r="G1351" s="1" t="s">
        <v>452</v>
      </c>
      <c r="H1351" s="10">
        <v>1000</v>
      </c>
    </row>
    <row r="1352" spans="1:8" x14ac:dyDescent="0.25">
      <c r="A1352" s="1">
        <v>0</v>
      </c>
      <c r="B1352" s="1">
        <v>49100</v>
      </c>
      <c r="C1352" s="1" t="s">
        <v>598</v>
      </c>
      <c r="D1352" s="1">
        <v>2210001</v>
      </c>
      <c r="E1352" s="1" t="str">
        <f t="shared" si="42"/>
        <v>491002210001</v>
      </c>
      <c r="F1352" s="9" t="str">
        <f t="shared" si="43"/>
        <v>2</v>
      </c>
      <c r="G1352" s="1" t="s">
        <v>220</v>
      </c>
      <c r="H1352" s="10">
        <v>4500</v>
      </c>
    </row>
    <row r="1353" spans="1:8" x14ac:dyDescent="0.25">
      <c r="A1353" s="1">
        <v>0</v>
      </c>
      <c r="B1353" s="1">
        <v>49100</v>
      </c>
      <c r="C1353" s="1" t="s">
        <v>598</v>
      </c>
      <c r="D1353" s="1">
        <v>2210101</v>
      </c>
      <c r="E1353" s="1" t="str">
        <f t="shared" si="42"/>
        <v>491002210101</v>
      </c>
      <c r="F1353" s="9" t="str">
        <f t="shared" si="43"/>
        <v>2</v>
      </c>
      <c r="G1353" s="1" t="s">
        <v>221</v>
      </c>
      <c r="H1353" s="10">
        <v>100</v>
      </c>
    </row>
    <row r="1354" spans="1:8" x14ac:dyDescent="0.25">
      <c r="A1354" s="1">
        <v>0</v>
      </c>
      <c r="B1354" s="1">
        <v>49100</v>
      </c>
      <c r="C1354" s="1" t="s">
        <v>598</v>
      </c>
      <c r="D1354" s="1">
        <v>2210301</v>
      </c>
      <c r="E1354" s="1" t="str">
        <f t="shared" si="42"/>
        <v>491002210301</v>
      </c>
      <c r="F1354" s="9" t="str">
        <f t="shared" si="43"/>
        <v>2</v>
      </c>
      <c r="G1354" s="1" t="s">
        <v>222</v>
      </c>
      <c r="H1354" s="10">
        <v>1200</v>
      </c>
    </row>
    <row r="1355" spans="1:8" x14ac:dyDescent="0.25">
      <c r="A1355" s="1">
        <v>0</v>
      </c>
      <c r="B1355" s="1">
        <v>49100</v>
      </c>
      <c r="C1355" s="1" t="s">
        <v>598</v>
      </c>
      <c r="D1355" s="1">
        <v>2219905</v>
      </c>
      <c r="E1355" s="1" t="str">
        <f t="shared" si="42"/>
        <v>491002219905</v>
      </c>
      <c r="F1355" s="9" t="str">
        <f t="shared" si="43"/>
        <v>2</v>
      </c>
      <c r="G1355" s="1" t="s">
        <v>225</v>
      </c>
      <c r="H1355" s="10">
        <v>300</v>
      </c>
    </row>
    <row r="1356" spans="1:8" x14ac:dyDescent="0.25">
      <c r="A1356" s="1">
        <v>0</v>
      </c>
      <c r="B1356" s="1">
        <v>49100</v>
      </c>
      <c r="C1356" s="1" t="s">
        <v>598</v>
      </c>
      <c r="D1356" s="1">
        <v>2220001</v>
      </c>
      <c r="E1356" s="1" t="str">
        <f t="shared" si="42"/>
        <v>491002220001</v>
      </c>
      <c r="F1356" s="9" t="str">
        <f t="shared" si="43"/>
        <v>2</v>
      </c>
      <c r="G1356" s="1" t="s">
        <v>226</v>
      </c>
      <c r="H1356" s="10">
        <v>4000</v>
      </c>
    </row>
    <row r="1357" spans="1:8" x14ac:dyDescent="0.25">
      <c r="A1357" s="1">
        <v>0</v>
      </c>
      <c r="B1357" s="1">
        <v>49100</v>
      </c>
      <c r="C1357" s="1" t="s">
        <v>598</v>
      </c>
      <c r="D1357" s="1">
        <v>2220101</v>
      </c>
      <c r="E1357" s="1" t="str">
        <f t="shared" si="42"/>
        <v>491002220101</v>
      </c>
      <c r="F1357" s="9" t="str">
        <f t="shared" si="43"/>
        <v>2</v>
      </c>
      <c r="G1357" s="1" t="s">
        <v>384</v>
      </c>
      <c r="H1357" s="10">
        <v>100</v>
      </c>
    </row>
    <row r="1358" spans="1:8" x14ac:dyDescent="0.25">
      <c r="A1358" s="1">
        <v>0</v>
      </c>
      <c r="B1358" s="1">
        <v>49100</v>
      </c>
      <c r="C1358" s="1" t="s">
        <v>598</v>
      </c>
      <c r="D1358" s="1">
        <v>2220301</v>
      </c>
      <c r="E1358" s="1" t="str">
        <f t="shared" si="42"/>
        <v>491002220301</v>
      </c>
      <c r="F1358" s="9" t="str">
        <f t="shared" si="43"/>
        <v>2</v>
      </c>
      <c r="G1358" s="1" t="s">
        <v>569</v>
      </c>
      <c r="H1358" s="10">
        <v>2250</v>
      </c>
    </row>
    <row r="1359" spans="1:8" x14ac:dyDescent="0.25">
      <c r="A1359" s="1">
        <v>0</v>
      </c>
      <c r="B1359" s="1">
        <v>49100</v>
      </c>
      <c r="C1359" s="1" t="s">
        <v>598</v>
      </c>
      <c r="D1359" s="1">
        <v>2240001</v>
      </c>
      <c r="E1359" s="1" t="str">
        <f t="shared" si="42"/>
        <v>491002240001</v>
      </c>
      <c r="F1359" s="9" t="str">
        <f t="shared" si="43"/>
        <v>2</v>
      </c>
      <c r="G1359" s="1" t="s">
        <v>227</v>
      </c>
      <c r="H1359" s="10">
        <v>400</v>
      </c>
    </row>
    <row r="1360" spans="1:8" x14ac:dyDescent="0.25">
      <c r="A1360" s="1">
        <v>0</v>
      </c>
      <c r="B1360" s="1">
        <v>49100</v>
      </c>
      <c r="C1360" s="1" t="s">
        <v>598</v>
      </c>
      <c r="D1360" s="1">
        <v>2250000</v>
      </c>
      <c r="E1360" s="1" t="str">
        <f t="shared" si="42"/>
        <v>491002250000</v>
      </c>
      <c r="F1360" s="9" t="str">
        <f t="shared" si="43"/>
        <v>2</v>
      </c>
      <c r="G1360" s="1" t="s">
        <v>242</v>
      </c>
      <c r="H1360" s="10">
        <v>1300</v>
      </c>
    </row>
    <row r="1361" spans="1:8" x14ac:dyDescent="0.25">
      <c r="A1361" s="1">
        <v>0</v>
      </c>
      <c r="B1361" s="1">
        <v>49100</v>
      </c>
      <c r="C1361" s="1" t="s">
        <v>598</v>
      </c>
      <c r="D1361" s="1">
        <v>2260101</v>
      </c>
      <c r="E1361" s="1" t="str">
        <f t="shared" si="42"/>
        <v>491002260101</v>
      </c>
      <c r="F1361" s="9" t="str">
        <f t="shared" si="43"/>
        <v>2</v>
      </c>
      <c r="G1361" s="1" t="s">
        <v>344</v>
      </c>
      <c r="H1361" s="10">
        <v>1000</v>
      </c>
    </row>
    <row r="1362" spans="1:8" x14ac:dyDescent="0.25">
      <c r="A1362" s="1">
        <v>0</v>
      </c>
      <c r="B1362" s="1">
        <v>49100</v>
      </c>
      <c r="C1362" s="1" t="s">
        <v>598</v>
      </c>
      <c r="D1362" s="1">
        <v>2260201</v>
      </c>
      <c r="E1362" s="1" t="str">
        <f t="shared" si="42"/>
        <v>491002260201</v>
      </c>
      <c r="F1362" s="9" t="str">
        <f t="shared" si="43"/>
        <v>2</v>
      </c>
      <c r="G1362" s="1" t="s">
        <v>345</v>
      </c>
      <c r="H1362" s="10">
        <v>500</v>
      </c>
    </row>
    <row r="1363" spans="1:8" x14ac:dyDescent="0.25">
      <c r="A1363" s="1">
        <v>0</v>
      </c>
      <c r="B1363" s="1">
        <v>49100</v>
      </c>
      <c r="C1363" s="1" t="s">
        <v>598</v>
      </c>
      <c r="D1363" s="1">
        <v>2270600</v>
      </c>
      <c r="E1363" s="1" t="str">
        <f t="shared" si="42"/>
        <v>491002270600</v>
      </c>
      <c r="F1363" s="9" t="str">
        <f t="shared" si="43"/>
        <v>2</v>
      </c>
      <c r="G1363" s="1" t="s">
        <v>245</v>
      </c>
      <c r="H1363" s="10">
        <v>3500</v>
      </c>
    </row>
    <row r="1364" spans="1:8" x14ac:dyDescent="0.25">
      <c r="A1364" s="1">
        <v>0</v>
      </c>
      <c r="B1364" s="1">
        <v>49100</v>
      </c>
      <c r="C1364" s="1" t="s">
        <v>598</v>
      </c>
      <c r="D1364" s="1">
        <v>2279900</v>
      </c>
      <c r="E1364" s="1" t="str">
        <f t="shared" si="42"/>
        <v>491002279900</v>
      </c>
      <c r="F1364" s="9" t="str">
        <f t="shared" si="43"/>
        <v>2</v>
      </c>
      <c r="G1364" s="1" t="s">
        <v>229</v>
      </c>
      <c r="H1364" s="10">
        <v>3800</v>
      </c>
    </row>
    <row r="1365" spans="1:8" x14ac:dyDescent="0.25">
      <c r="A1365" s="1">
        <v>0</v>
      </c>
      <c r="B1365" s="1">
        <v>49100</v>
      </c>
      <c r="C1365" s="1" t="s">
        <v>598</v>
      </c>
      <c r="D1365" s="1">
        <v>2302000</v>
      </c>
      <c r="E1365" s="1" t="str">
        <f t="shared" si="42"/>
        <v>491002302000</v>
      </c>
      <c r="F1365" s="9" t="str">
        <f t="shared" si="43"/>
        <v>2</v>
      </c>
      <c r="G1365" s="1" t="s">
        <v>232</v>
      </c>
      <c r="H1365" s="10">
        <v>50</v>
      </c>
    </row>
    <row r="1366" spans="1:8" x14ac:dyDescent="0.25">
      <c r="A1366" s="1">
        <v>0</v>
      </c>
      <c r="B1366" s="1">
        <v>49100</v>
      </c>
      <c r="C1366" s="1" t="s">
        <v>598</v>
      </c>
      <c r="D1366" s="1">
        <v>2312000</v>
      </c>
      <c r="E1366" s="1" t="str">
        <f t="shared" si="42"/>
        <v>491002312000</v>
      </c>
      <c r="F1366" s="9" t="str">
        <f t="shared" si="43"/>
        <v>2</v>
      </c>
      <c r="G1366" s="1" t="s">
        <v>233</v>
      </c>
      <c r="H1366" s="10">
        <v>200</v>
      </c>
    </row>
    <row r="1367" spans="1:8" x14ac:dyDescent="0.25">
      <c r="A1367" s="1">
        <v>0</v>
      </c>
      <c r="B1367" s="1">
        <v>49100</v>
      </c>
      <c r="C1367" s="1" t="s">
        <v>598</v>
      </c>
      <c r="D1367" s="1">
        <v>6360000</v>
      </c>
      <c r="E1367" s="1" t="str">
        <f t="shared" si="42"/>
        <v>491006360000</v>
      </c>
      <c r="F1367" s="9" t="str">
        <f t="shared" si="43"/>
        <v>6</v>
      </c>
      <c r="G1367" s="1" t="s">
        <v>237</v>
      </c>
      <c r="H1367" s="10">
        <v>1600</v>
      </c>
    </row>
    <row r="1368" spans="1:8" x14ac:dyDescent="0.25">
      <c r="A1368" s="1">
        <v>0</v>
      </c>
      <c r="B1368" s="1">
        <v>49101</v>
      </c>
      <c r="C1368" s="1" t="s">
        <v>599</v>
      </c>
      <c r="D1368" s="1">
        <v>2279954</v>
      </c>
      <c r="E1368" s="1" t="str">
        <f t="shared" si="42"/>
        <v>491012279954</v>
      </c>
      <c r="F1368" s="9" t="str">
        <f t="shared" si="43"/>
        <v>2</v>
      </c>
      <c r="G1368" s="1" t="s">
        <v>600</v>
      </c>
      <c r="H1368" s="10">
        <v>4835.97</v>
      </c>
    </row>
    <row r="1369" spans="1:8" x14ac:dyDescent="0.25">
      <c r="A1369" s="1">
        <v>0</v>
      </c>
      <c r="B1369" s="1">
        <v>91200</v>
      </c>
      <c r="C1369" s="1" t="s">
        <v>601</v>
      </c>
      <c r="D1369" s="1">
        <v>1000101</v>
      </c>
      <c r="E1369" s="1" t="str">
        <f t="shared" si="42"/>
        <v>912001000101</v>
      </c>
      <c r="F1369" s="9" t="str">
        <f t="shared" si="43"/>
        <v>1</v>
      </c>
      <c r="G1369" s="1" t="s">
        <v>602</v>
      </c>
      <c r="H1369" s="10">
        <v>233052</v>
      </c>
    </row>
    <row r="1370" spans="1:8" x14ac:dyDescent="0.25">
      <c r="A1370" s="1">
        <v>0</v>
      </c>
      <c r="B1370" s="1">
        <v>91200</v>
      </c>
      <c r="C1370" s="1" t="s">
        <v>601</v>
      </c>
      <c r="D1370" s="1">
        <v>1600001</v>
      </c>
      <c r="E1370" s="1" t="str">
        <f t="shared" si="42"/>
        <v>912001600001</v>
      </c>
      <c r="F1370" s="9" t="str">
        <f t="shared" si="43"/>
        <v>1</v>
      </c>
      <c r="G1370" s="1" t="s">
        <v>207</v>
      </c>
      <c r="H1370" s="10">
        <v>75644</v>
      </c>
    </row>
    <row r="1371" spans="1:8" x14ac:dyDescent="0.25">
      <c r="A1371" s="1">
        <v>0</v>
      </c>
      <c r="B1371" s="1">
        <v>91200</v>
      </c>
      <c r="C1371" s="1" t="s">
        <v>601</v>
      </c>
      <c r="D1371" s="1">
        <v>2220001</v>
      </c>
      <c r="E1371" s="1" t="str">
        <f t="shared" si="42"/>
        <v>912002220001</v>
      </c>
      <c r="F1371" s="9" t="str">
        <f t="shared" si="43"/>
        <v>2</v>
      </c>
      <c r="G1371" s="1" t="s">
        <v>226</v>
      </c>
      <c r="H1371" s="10">
        <v>300</v>
      </c>
    </row>
    <row r="1372" spans="1:8" x14ac:dyDescent="0.25">
      <c r="A1372" s="1">
        <v>0</v>
      </c>
      <c r="B1372" s="1">
        <v>91200</v>
      </c>
      <c r="C1372" s="1" t="s">
        <v>601</v>
      </c>
      <c r="D1372" s="1">
        <v>2260101</v>
      </c>
      <c r="E1372" s="1" t="str">
        <f t="shared" si="42"/>
        <v>912002260101</v>
      </c>
      <c r="F1372" s="9" t="str">
        <f t="shared" si="43"/>
        <v>2</v>
      </c>
      <c r="G1372" s="1" t="s">
        <v>344</v>
      </c>
      <c r="H1372" s="10">
        <v>1000</v>
      </c>
    </row>
    <row r="1373" spans="1:8" x14ac:dyDescent="0.25">
      <c r="A1373" s="1">
        <v>0</v>
      </c>
      <c r="B1373" s="1">
        <v>91200</v>
      </c>
      <c r="C1373" s="1" t="s">
        <v>601</v>
      </c>
      <c r="D1373" s="1">
        <v>4800061</v>
      </c>
      <c r="E1373" s="1" t="str">
        <f t="shared" si="42"/>
        <v>912004800061</v>
      </c>
      <c r="F1373" s="9" t="str">
        <f t="shared" si="43"/>
        <v>4</v>
      </c>
      <c r="G1373" s="1" t="s">
        <v>603</v>
      </c>
      <c r="H1373" s="10">
        <v>1600</v>
      </c>
    </row>
    <row r="1374" spans="1:8" x14ac:dyDescent="0.25">
      <c r="A1374" s="1">
        <v>0</v>
      </c>
      <c r="B1374" s="1">
        <v>91200</v>
      </c>
      <c r="C1374" s="1" t="s">
        <v>601</v>
      </c>
      <c r="D1374" s="1">
        <v>4800078</v>
      </c>
      <c r="E1374" s="1" t="str">
        <f t="shared" si="42"/>
        <v>912004800078</v>
      </c>
      <c r="F1374" s="9" t="str">
        <f t="shared" si="43"/>
        <v>4</v>
      </c>
      <c r="G1374" s="1" t="s">
        <v>604</v>
      </c>
      <c r="H1374" s="10">
        <v>7500</v>
      </c>
    </row>
    <row r="1375" spans="1:8" x14ac:dyDescent="0.25">
      <c r="A1375" s="1">
        <v>0</v>
      </c>
      <c r="B1375" s="1">
        <v>91200</v>
      </c>
      <c r="C1375" s="1" t="s">
        <v>601</v>
      </c>
      <c r="D1375" s="1">
        <v>4800079</v>
      </c>
      <c r="E1375" s="1" t="str">
        <f t="shared" si="42"/>
        <v>912004800079</v>
      </c>
      <c r="F1375" s="9" t="str">
        <f t="shared" si="43"/>
        <v>4</v>
      </c>
      <c r="G1375" s="1" t="s">
        <v>605</v>
      </c>
      <c r="H1375" s="10">
        <v>16300</v>
      </c>
    </row>
    <row r="1376" spans="1:8" x14ac:dyDescent="0.25">
      <c r="A1376" s="1">
        <v>0</v>
      </c>
      <c r="B1376" s="1">
        <v>91200</v>
      </c>
      <c r="C1376" s="1" t="s">
        <v>601</v>
      </c>
      <c r="D1376" s="1">
        <v>4800157</v>
      </c>
      <c r="E1376" s="1" t="str">
        <f t="shared" si="42"/>
        <v>912004800157</v>
      </c>
      <c r="F1376" s="9" t="str">
        <f t="shared" si="43"/>
        <v>4</v>
      </c>
      <c r="G1376" s="1" t="s">
        <v>606</v>
      </c>
      <c r="H1376" s="10">
        <v>1500</v>
      </c>
    </row>
    <row r="1377" spans="1:8" x14ac:dyDescent="0.25">
      <c r="A1377" s="1">
        <v>0</v>
      </c>
      <c r="B1377" s="1">
        <v>91200</v>
      </c>
      <c r="C1377" s="1" t="s">
        <v>601</v>
      </c>
      <c r="D1377" s="1">
        <v>7800007</v>
      </c>
      <c r="E1377" s="1" t="str">
        <f t="shared" si="42"/>
        <v>912007800007</v>
      </c>
      <c r="F1377" s="9" t="str">
        <f t="shared" si="43"/>
        <v>7</v>
      </c>
      <c r="G1377" s="1" t="s">
        <v>607</v>
      </c>
      <c r="H1377" s="10">
        <v>4000</v>
      </c>
    </row>
    <row r="1378" spans="1:8" x14ac:dyDescent="0.25">
      <c r="A1378" s="1">
        <v>0</v>
      </c>
      <c r="B1378" s="1">
        <v>92000</v>
      </c>
      <c r="C1378" s="1" t="s">
        <v>608</v>
      </c>
      <c r="D1378" s="1">
        <v>1200001</v>
      </c>
      <c r="E1378" s="1" t="str">
        <f t="shared" si="42"/>
        <v>920001200001</v>
      </c>
      <c r="F1378" s="9" t="str">
        <f t="shared" si="43"/>
        <v>1</v>
      </c>
      <c r="G1378" s="1" t="s">
        <v>240</v>
      </c>
      <c r="H1378" s="10">
        <v>49171</v>
      </c>
    </row>
    <row r="1379" spans="1:8" x14ac:dyDescent="0.25">
      <c r="A1379" s="1">
        <v>0</v>
      </c>
      <c r="B1379" s="1">
        <v>92000</v>
      </c>
      <c r="C1379" s="1" t="s">
        <v>608</v>
      </c>
      <c r="D1379" s="1">
        <v>1200101</v>
      </c>
      <c r="E1379" s="1" t="str">
        <f t="shared" si="42"/>
        <v>920001200101</v>
      </c>
      <c r="F1379" s="9" t="str">
        <f t="shared" si="43"/>
        <v>1</v>
      </c>
      <c r="G1379" s="1" t="s">
        <v>609</v>
      </c>
      <c r="H1379" s="10">
        <v>3603.8</v>
      </c>
    </row>
    <row r="1380" spans="1:8" x14ac:dyDescent="0.25">
      <c r="A1380" s="1">
        <v>0</v>
      </c>
      <c r="B1380" s="1">
        <v>92000</v>
      </c>
      <c r="C1380" s="1" t="s">
        <v>608</v>
      </c>
      <c r="D1380" s="1">
        <v>1200301</v>
      </c>
      <c r="E1380" s="1" t="str">
        <f t="shared" si="42"/>
        <v>920001200301</v>
      </c>
      <c r="F1380" s="9" t="str">
        <f t="shared" si="43"/>
        <v>1</v>
      </c>
      <c r="G1380" s="1" t="s">
        <v>188</v>
      </c>
      <c r="H1380" s="10">
        <v>22076</v>
      </c>
    </row>
    <row r="1381" spans="1:8" x14ac:dyDescent="0.25">
      <c r="A1381" s="1">
        <v>0</v>
      </c>
      <c r="B1381" s="1">
        <v>92000</v>
      </c>
      <c r="C1381" s="1" t="s">
        <v>608</v>
      </c>
      <c r="D1381" s="1">
        <v>1200601</v>
      </c>
      <c r="E1381" s="1" t="str">
        <f t="shared" si="42"/>
        <v>920001200601</v>
      </c>
      <c r="F1381" s="9" t="str">
        <f t="shared" si="43"/>
        <v>1</v>
      </c>
      <c r="G1381" s="1" t="s">
        <v>190</v>
      </c>
      <c r="H1381" s="10">
        <v>20798</v>
      </c>
    </row>
    <row r="1382" spans="1:8" x14ac:dyDescent="0.25">
      <c r="A1382" s="1">
        <v>0</v>
      </c>
      <c r="B1382" s="1">
        <v>92000</v>
      </c>
      <c r="C1382" s="1" t="s">
        <v>608</v>
      </c>
      <c r="D1382" s="1">
        <v>1210001</v>
      </c>
      <c r="E1382" s="1" t="str">
        <f t="shared" si="42"/>
        <v>920001210001</v>
      </c>
      <c r="F1382" s="9" t="str">
        <f t="shared" si="43"/>
        <v>1</v>
      </c>
      <c r="G1382" s="1" t="s">
        <v>191</v>
      </c>
      <c r="H1382" s="10">
        <v>51751</v>
      </c>
    </row>
    <row r="1383" spans="1:8" x14ac:dyDescent="0.25">
      <c r="A1383" s="1">
        <v>0</v>
      </c>
      <c r="B1383" s="1">
        <v>92000</v>
      </c>
      <c r="C1383" s="1" t="s">
        <v>608</v>
      </c>
      <c r="D1383" s="1">
        <v>1210101</v>
      </c>
      <c r="E1383" s="1" t="str">
        <f t="shared" si="42"/>
        <v>920001210101</v>
      </c>
      <c r="F1383" s="9" t="str">
        <f t="shared" si="43"/>
        <v>1</v>
      </c>
      <c r="G1383" s="1" t="s">
        <v>192</v>
      </c>
      <c r="H1383" s="10">
        <v>74970</v>
      </c>
    </row>
    <row r="1384" spans="1:8" x14ac:dyDescent="0.25">
      <c r="A1384" s="1">
        <v>0</v>
      </c>
      <c r="B1384" s="1">
        <v>92000</v>
      </c>
      <c r="C1384" s="1" t="s">
        <v>608</v>
      </c>
      <c r="D1384" s="1">
        <v>1300001</v>
      </c>
      <c r="E1384" s="1" t="str">
        <f t="shared" si="42"/>
        <v>920001300001</v>
      </c>
      <c r="F1384" s="9" t="str">
        <f t="shared" si="43"/>
        <v>1</v>
      </c>
      <c r="G1384" s="1" t="s">
        <v>193</v>
      </c>
      <c r="H1384" s="10">
        <v>171367</v>
      </c>
    </row>
    <row r="1385" spans="1:8" x14ac:dyDescent="0.25">
      <c r="A1385" s="1">
        <v>0</v>
      </c>
      <c r="B1385" s="1">
        <v>92000</v>
      </c>
      <c r="C1385" s="1" t="s">
        <v>608</v>
      </c>
      <c r="D1385" s="1">
        <v>1300002</v>
      </c>
      <c r="E1385" s="1" t="str">
        <f t="shared" si="42"/>
        <v>920001300002</v>
      </c>
      <c r="F1385" s="9" t="str">
        <f t="shared" si="43"/>
        <v>1</v>
      </c>
      <c r="G1385" s="1" t="s">
        <v>194</v>
      </c>
      <c r="H1385" s="10">
        <v>41895</v>
      </c>
    </row>
    <row r="1386" spans="1:8" x14ac:dyDescent="0.25">
      <c r="A1386" s="1">
        <v>0</v>
      </c>
      <c r="B1386" s="1">
        <v>92000</v>
      </c>
      <c r="C1386" s="1" t="s">
        <v>608</v>
      </c>
      <c r="D1386" s="1">
        <v>1300201</v>
      </c>
      <c r="E1386" s="1" t="str">
        <f t="shared" si="42"/>
        <v>920001300201</v>
      </c>
      <c r="F1386" s="9" t="str">
        <f t="shared" si="43"/>
        <v>1</v>
      </c>
      <c r="G1386" s="1" t="s">
        <v>196</v>
      </c>
      <c r="H1386" s="10">
        <v>101390</v>
      </c>
    </row>
    <row r="1387" spans="1:8" x14ac:dyDescent="0.25">
      <c r="A1387" s="1">
        <v>0</v>
      </c>
      <c r="B1387" s="1">
        <v>92000</v>
      </c>
      <c r="C1387" s="1" t="s">
        <v>608</v>
      </c>
      <c r="D1387" s="1">
        <v>1300202</v>
      </c>
      <c r="E1387" s="1" t="str">
        <f t="shared" si="42"/>
        <v>920001300202</v>
      </c>
      <c r="F1387" s="9" t="str">
        <f t="shared" si="43"/>
        <v>1</v>
      </c>
      <c r="G1387" s="1" t="s">
        <v>197</v>
      </c>
      <c r="H1387" s="10">
        <v>100489</v>
      </c>
    </row>
    <row r="1388" spans="1:8" x14ac:dyDescent="0.25">
      <c r="A1388" s="1">
        <v>0</v>
      </c>
      <c r="B1388" s="1">
        <v>92000</v>
      </c>
      <c r="C1388" s="1" t="s">
        <v>608</v>
      </c>
      <c r="D1388" s="1">
        <v>1310001</v>
      </c>
      <c r="E1388" s="1" t="str">
        <f t="shared" si="42"/>
        <v>920001310001</v>
      </c>
      <c r="F1388" s="9" t="str">
        <f t="shared" si="43"/>
        <v>1</v>
      </c>
      <c r="G1388" s="1" t="s">
        <v>198</v>
      </c>
      <c r="H1388" s="10">
        <v>25451</v>
      </c>
    </row>
    <row r="1389" spans="1:8" x14ac:dyDescent="0.25">
      <c r="A1389" s="1">
        <v>0</v>
      </c>
      <c r="B1389" s="1">
        <v>92000</v>
      </c>
      <c r="C1389" s="1" t="s">
        <v>608</v>
      </c>
      <c r="D1389" s="1">
        <v>1310003</v>
      </c>
      <c r="E1389" s="1" t="str">
        <f t="shared" si="42"/>
        <v>920001310003</v>
      </c>
      <c r="F1389" s="9" t="str">
        <f t="shared" si="43"/>
        <v>1</v>
      </c>
      <c r="G1389" s="1" t="s">
        <v>200</v>
      </c>
      <c r="H1389" s="10">
        <v>13049</v>
      </c>
    </row>
    <row r="1390" spans="1:8" x14ac:dyDescent="0.25">
      <c r="A1390" s="1">
        <v>0</v>
      </c>
      <c r="B1390" s="1">
        <v>92000</v>
      </c>
      <c r="C1390" s="1" t="s">
        <v>608</v>
      </c>
      <c r="D1390" s="1">
        <v>1310004</v>
      </c>
      <c r="E1390" s="1" t="str">
        <f t="shared" si="42"/>
        <v>920001310004</v>
      </c>
      <c r="F1390" s="9" t="str">
        <f t="shared" si="43"/>
        <v>1</v>
      </c>
      <c r="G1390" s="1" t="s">
        <v>201</v>
      </c>
      <c r="H1390" s="10">
        <v>13304</v>
      </c>
    </row>
    <row r="1391" spans="1:8" x14ac:dyDescent="0.25">
      <c r="A1391" s="1">
        <v>0</v>
      </c>
      <c r="B1391" s="1">
        <v>92000</v>
      </c>
      <c r="C1391" s="1" t="s">
        <v>608</v>
      </c>
      <c r="D1391" s="1">
        <v>1310005</v>
      </c>
      <c r="E1391" s="1" t="str">
        <f t="shared" si="42"/>
        <v>920001310005</v>
      </c>
      <c r="F1391" s="9" t="str">
        <f t="shared" si="43"/>
        <v>1</v>
      </c>
      <c r="G1391" s="1" t="s">
        <v>202</v>
      </c>
      <c r="H1391" s="10">
        <v>10</v>
      </c>
    </row>
    <row r="1392" spans="1:8" x14ac:dyDescent="0.25">
      <c r="A1392" s="1">
        <v>0</v>
      </c>
      <c r="B1392" s="1">
        <v>92000</v>
      </c>
      <c r="C1392" s="1" t="s">
        <v>608</v>
      </c>
      <c r="D1392" s="1">
        <v>1500001</v>
      </c>
      <c r="E1392" s="1" t="str">
        <f t="shared" si="42"/>
        <v>920001500001</v>
      </c>
      <c r="F1392" s="9" t="str">
        <f t="shared" si="43"/>
        <v>1</v>
      </c>
      <c r="G1392" s="1" t="s">
        <v>203</v>
      </c>
      <c r="H1392" s="10">
        <f>7750+5805.6</f>
        <v>13555.6</v>
      </c>
    </row>
    <row r="1393" spans="1:8" x14ac:dyDescent="0.25">
      <c r="A1393" s="1">
        <v>0</v>
      </c>
      <c r="B1393" s="1">
        <v>92000</v>
      </c>
      <c r="C1393" s="1" t="s">
        <v>608</v>
      </c>
      <c r="D1393" s="1">
        <v>1500002</v>
      </c>
      <c r="E1393" s="1" t="str">
        <f t="shared" si="42"/>
        <v>920001500002</v>
      </c>
      <c r="F1393" s="9" t="str">
        <f t="shared" si="43"/>
        <v>1</v>
      </c>
      <c r="G1393" s="1" t="s">
        <v>204</v>
      </c>
      <c r="H1393" s="10">
        <v>1303.5999999999999</v>
      </c>
    </row>
    <row r="1394" spans="1:8" x14ac:dyDescent="0.25">
      <c r="A1394" s="1">
        <v>0</v>
      </c>
      <c r="B1394" s="1">
        <v>92000</v>
      </c>
      <c r="C1394" s="1" t="s">
        <v>608</v>
      </c>
      <c r="D1394" s="1">
        <v>1500003</v>
      </c>
      <c r="E1394" s="1" t="str">
        <f t="shared" si="42"/>
        <v>920001500003</v>
      </c>
      <c r="F1394" s="9" t="str">
        <f t="shared" si="43"/>
        <v>1</v>
      </c>
      <c r="G1394" s="1" t="s">
        <v>289</v>
      </c>
      <c r="H1394" s="10">
        <v>45000</v>
      </c>
    </row>
    <row r="1395" spans="1:8" x14ac:dyDescent="0.25">
      <c r="A1395" s="1">
        <v>0</v>
      </c>
      <c r="B1395" s="1">
        <v>92000</v>
      </c>
      <c r="C1395" s="1" t="s">
        <v>608</v>
      </c>
      <c r="D1395" s="1">
        <v>1510001</v>
      </c>
      <c r="E1395" s="1" t="str">
        <f t="shared" si="42"/>
        <v>920001510001</v>
      </c>
      <c r="F1395" s="9" t="str">
        <f t="shared" si="43"/>
        <v>1</v>
      </c>
      <c r="G1395" s="1" t="s">
        <v>205</v>
      </c>
      <c r="H1395" s="10">
        <v>200</v>
      </c>
    </row>
    <row r="1396" spans="1:8" x14ac:dyDescent="0.25">
      <c r="A1396" s="1">
        <v>0</v>
      </c>
      <c r="B1396" s="1">
        <v>92000</v>
      </c>
      <c r="C1396" s="1" t="s">
        <v>608</v>
      </c>
      <c r="D1396" s="1">
        <v>1600001</v>
      </c>
      <c r="E1396" s="1" t="str">
        <f t="shared" si="42"/>
        <v>920001600001</v>
      </c>
      <c r="F1396" s="9" t="str">
        <f t="shared" si="43"/>
        <v>1</v>
      </c>
      <c r="G1396" s="1" t="s">
        <v>207</v>
      </c>
      <c r="H1396" s="10">
        <v>200229</v>
      </c>
    </row>
    <row r="1397" spans="1:8" x14ac:dyDescent="0.25">
      <c r="A1397" s="1">
        <v>0</v>
      </c>
      <c r="B1397" s="1">
        <v>92000</v>
      </c>
      <c r="C1397" s="1" t="s">
        <v>608</v>
      </c>
      <c r="D1397" s="1">
        <v>1620001</v>
      </c>
      <c r="E1397" s="1" t="str">
        <f t="shared" si="42"/>
        <v>920001620001</v>
      </c>
      <c r="F1397" s="9" t="str">
        <f t="shared" si="43"/>
        <v>1</v>
      </c>
      <c r="G1397" s="1" t="s">
        <v>208</v>
      </c>
      <c r="H1397" s="10">
        <v>1200</v>
      </c>
    </row>
    <row r="1398" spans="1:8" x14ac:dyDescent="0.25">
      <c r="A1398" s="1">
        <v>0</v>
      </c>
      <c r="B1398" s="1">
        <v>92000</v>
      </c>
      <c r="C1398" s="1" t="s">
        <v>608</v>
      </c>
      <c r="D1398" s="1">
        <v>1620401</v>
      </c>
      <c r="E1398" s="1" t="str">
        <f t="shared" si="42"/>
        <v>920001620401</v>
      </c>
      <c r="F1398" s="9" t="str">
        <f t="shared" si="43"/>
        <v>1</v>
      </c>
      <c r="G1398" s="1" t="s">
        <v>610</v>
      </c>
      <c r="H1398" s="10">
        <v>34500</v>
      </c>
    </row>
    <row r="1399" spans="1:8" x14ac:dyDescent="0.25">
      <c r="A1399" s="1">
        <v>0</v>
      </c>
      <c r="B1399" s="1">
        <v>92000</v>
      </c>
      <c r="C1399" s="1" t="s">
        <v>608</v>
      </c>
      <c r="D1399" s="1">
        <v>2060001</v>
      </c>
      <c r="E1399" s="1" t="str">
        <f t="shared" si="42"/>
        <v>920002060001</v>
      </c>
      <c r="F1399" s="9" t="str">
        <f t="shared" si="43"/>
        <v>2</v>
      </c>
      <c r="G1399" s="1" t="s">
        <v>210</v>
      </c>
      <c r="H1399" s="10">
        <v>4100</v>
      </c>
    </row>
    <row r="1400" spans="1:8" x14ac:dyDescent="0.25">
      <c r="A1400" s="1">
        <v>0</v>
      </c>
      <c r="B1400" s="1">
        <v>92000</v>
      </c>
      <c r="C1400" s="1" t="s">
        <v>608</v>
      </c>
      <c r="D1400" s="1">
        <v>2160001</v>
      </c>
      <c r="E1400" s="1" t="str">
        <f t="shared" si="42"/>
        <v>920002160001</v>
      </c>
      <c r="F1400" s="9" t="str">
        <f t="shared" si="43"/>
        <v>2</v>
      </c>
      <c r="G1400" s="1" t="s">
        <v>215</v>
      </c>
      <c r="H1400" s="10">
        <v>10300</v>
      </c>
    </row>
    <row r="1401" spans="1:8" x14ac:dyDescent="0.25">
      <c r="A1401" s="1">
        <v>0</v>
      </c>
      <c r="B1401" s="1">
        <v>92000</v>
      </c>
      <c r="C1401" s="1" t="s">
        <v>608</v>
      </c>
      <c r="D1401" s="1">
        <v>2160002</v>
      </c>
      <c r="E1401" s="1" t="str">
        <f t="shared" si="42"/>
        <v>920002160002</v>
      </c>
      <c r="F1401" s="9" t="str">
        <f t="shared" si="43"/>
        <v>2</v>
      </c>
      <c r="G1401" s="1" t="s">
        <v>217</v>
      </c>
      <c r="H1401" s="10">
        <v>2500</v>
      </c>
    </row>
    <row r="1402" spans="1:8" x14ac:dyDescent="0.25">
      <c r="A1402" s="1">
        <v>0</v>
      </c>
      <c r="B1402" s="1">
        <v>92000</v>
      </c>
      <c r="C1402" s="1" t="s">
        <v>608</v>
      </c>
      <c r="D1402" s="1">
        <v>2200010</v>
      </c>
      <c r="E1402" s="1" t="str">
        <f t="shared" si="42"/>
        <v>920002200010</v>
      </c>
      <c r="F1402" s="9" t="str">
        <f t="shared" si="43"/>
        <v>2</v>
      </c>
      <c r="G1402" s="1" t="s">
        <v>219</v>
      </c>
      <c r="H1402" s="10">
        <v>6200</v>
      </c>
    </row>
    <row r="1403" spans="1:8" x14ac:dyDescent="0.25">
      <c r="A1403" s="1">
        <v>0</v>
      </c>
      <c r="B1403" s="1">
        <v>92000</v>
      </c>
      <c r="C1403" s="1" t="s">
        <v>608</v>
      </c>
      <c r="D1403" s="1">
        <v>2200101</v>
      </c>
      <c r="E1403" s="1" t="str">
        <f t="shared" si="42"/>
        <v>920002200101</v>
      </c>
      <c r="F1403" s="9" t="str">
        <f t="shared" si="43"/>
        <v>2</v>
      </c>
      <c r="G1403" s="1" t="s">
        <v>452</v>
      </c>
      <c r="H1403" s="10">
        <v>2500</v>
      </c>
    </row>
    <row r="1404" spans="1:8" x14ac:dyDescent="0.25">
      <c r="A1404" s="1">
        <v>0</v>
      </c>
      <c r="B1404" s="1">
        <v>92000</v>
      </c>
      <c r="C1404" s="1" t="s">
        <v>608</v>
      </c>
      <c r="D1404" s="1">
        <v>2210001</v>
      </c>
      <c r="E1404" s="1" t="str">
        <f t="shared" si="42"/>
        <v>920002210001</v>
      </c>
      <c r="F1404" s="9" t="str">
        <f t="shared" si="43"/>
        <v>2</v>
      </c>
      <c r="G1404" s="1" t="s">
        <v>220</v>
      </c>
      <c r="H1404" s="10">
        <v>15000</v>
      </c>
    </row>
    <row r="1405" spans="1:8" x14ac:dyDescent="0.25">
      <c r="A1405" s="1">
        <v>0</v>
      </c>
      <c r="B1405" s="1">
        <v>92000</v>
      </c>
      <c r="C1405" s="1" t="s">
        <v>608</v>
      </c>
      <c r="D1405" s="1">
        <v>2210201</v>
      </c>
      <c r="E1405" s="1" t="str">
        <f t="shared" si="42"/>
        <v>920002210201</v>
      </c>
      <c r="F1405" s="9" t="str">
        <f t="shared" si="43"/>
        <v>2</v>
      </c>
      <c r="G1405" s="1" t="s">
        <v>307</v>
      </c>
      <c r="H1405" s="10">
        <v>9500</v>
      </c>
    </row>
    <row r="1406" spans="1:8" x14ac:dyDescent="0.25">
      <c r="A1406" s="1">
        <v>0</v>
      </c>
      <c r="B1406" s="1">
        <v>92000</v>
      </c>
      <c r="C1406" s="1" t="s">
        <v>608</v>
      </c>
      <c r="D1406" s="1">
        <v>2220001</v>
      </c>
      <c r="E1406" s="1" t="str">
        <f t="shared" si="42"/>
        <v>920002220001</v>
      </c>
      <c r="F1406" s="9" t="str">
        <f t="shared" si="43"/>
        <v>2</v>
      </c>
      <c r="G1406" s="1" t="s">
        <v>226</v>
      </c>
      <c r="H1406" s="10">
        <v>10000</v>
      </c>
    </row>
    <row r="1407" spans="1:8" x14ac:dyDescent="0.25">
      <c r="A1407" s="1">
        <v>0</v>
      </c>
      <c r="B1407" s="1">
        <v>92000</v>
      </c>
      <c r="C1407" s="1" t="s">
        <v>608</v>
      </c>
      <c r="D1407" s="1">
        <v>2220101</v>
      </c>
      <c r="E1407" s="1" t="str">
        <f t="shared" si="42"/>
        <v>920002220101</v>
      </c>
      <c r="F1407" s="9" t="str">
        <f t="shared" si="43"/>
        <v>2</v>
      </c>
      <c r="G1407" s="1" t="s">
        <v>384</v>
      </c>
      <c r="H1407" s="10">
        <v>22128.9</v>
      </c>
    </row>
    <row r="1408" spans="1:8" x14ac:dyDescent="0.25">
      <c r="A1408" s="1">
        <v>0</v>
      </c>
      <c r="B1408" s="1">
        <v>92000</v>
      </c>
      <c r="C1408" s="1" t="s">
        <v>608</v>
      </c>
      <c r="D1408" s="1">
        <v>2220301</v>
      </c>
      <c r="E1408" s="1" t="str">
        <f t="shared" si="42"/>
        <v>920002220301</v>
      </c>
      <c r="F1408" s="9" t="str">
        <f t="shared" si="43"/>
        <v>2</v>
      </c>
      <c r="G1408" s="1" t="s">
        <v>569</v>
      </c>
      <c r="H1408" s="10">
        <v>4500</v>
      </c>
    </row>
    <row r="1409" spans="1:8" x14ac:dyDescent="0.25">
      <c r="A1409" s="1">
        <v>0</v>
      </c>
      <c r="B1409" s="1">
        <v>92000</v>
      </c>
      <c r="C1409" s="1" t="s">
        <v>608</v>
      </c>
      <c r="D1409" s="1">
        <v>2260201</v>
      </c>
      <c r="E1409" s="1" t="str">
        <f t="shared" si="42"/>
        <v>920002260201</v>
      </c>
      <c r="F1409" s="9" t="str">
        <f t="shared" si="43"/>
        <v>2</v>
      </c>
      <c r="G1409" s="1" t="s">
        <v>345</v>
      </c>
      <c r="H1409" s="10">
        <v>40000</v>
      </c>
    </row>
    <row r="1410" spans="1:8" x14ac:dyDescent="0.25">
      <c r="A1410" s="1">
        <v>0</v>
      </c>
      <c r="B1410" s="1">
        <v>92000</v>
      </c>
      <c r="C1410" s="1" t="s">
        <v>608</v>
      </c>
      <c r="D1410" s="1">
        <v>2279900</v>
      </c>
      <c r="E1410" s="1" t="str">
        <f t="shared" si="42"/>
        <v>920002279900</v>
      </c>
      <c r="F1410" s="9" t="str">
        <f t="shared" si="43"/>
        <v>2</v>
      </c>
      <c r="G1410" s="1" t="s">
        <v>229</v>
      </c>
      <c r="H1410" s="10">
        <v>2500</v>
      </c>
    </row>
    <row r="1411" spans="1:8" x14ac:dyDescent="0.25">
      <c r="A1411" s="1">
        <v>0</v>
      </c>
      <c r="B1411" s="1">
        <v>92000</v>
      </c>
      <c r="C1411" s="1" t="s">
        <v>608</v>
      </c>
      <c r="D1411" s="1">
        <v>2279939</v>
      </c>
      <c r="E1411" s="1" t="str">
        <f t="shared" ref="E1411:E1474" si="44">CONCATENATE(B1411,D1411)</f>
        <v>920002279939</v>
      </c>
      <c r="F1411" s="9" t="str">
        <f t="shared" ref="F1411:F1474" si="45">MID(D1411,1,1)</f>
        <v>2</v>
      </c>
      <c r="G1411" s="1" t="s">
        <v>611</v>
      </c>
      <c r="H1411" s="10">
        <v>11461.11</v>
      </c>
    </row>
    <row r="1412" spans="1:8" x14ac:dyDescent="0.25">
      <c r="A1412" s="1">
        <v>0</v>
      </c>
      <c r="B1412" s="1">
        <v>92000</v>
      </c>
      <c r="C1412" s="1" t="s">
        <v>608</v>
      </c>
      <c r="D1412" s="1">
        <v>2279940</v>
      </c>
      <c r="E1412" s="1" t="str">
        <f t="shared" si="44"/>
        <v>920002279940</v>
      </c>
      <c r="F1412" s="9" t="str">
        <f t="shared" si="45"/>
        <v>2</v>
      </c>
      <c r="G1412" s="1" t="s">
        <v>230</v>
      </c>
      <c r="H1412" s="10">
        <v>95800</v>
      </c>
    </row>
    <row r="1413" spans="1:8" x14ac:dyDescent="0.25">
      <c r="A1413" s="1">
        <v>0</v>
      </c>
      <c r="B1413" s="1">
        <v>92000</v>
      </c>
      <c r="C1413" s="1" t="s">
        <v>608</v>
      </c>
      <c r="D1413" s="1">
        <v>2279941</v>
      </c>
      <c r="E1413" s="1" t="str">
        <f t="shared" si="44"/>
        <v>920002279941</v>
      </c>
      <c r="F1413" s="9" t="str">
        <f t="shared" si="45"/>
        <v>2</v>
      </c>
      <c r="G1413" s="1" t="s">
        <v>612</v>
      </c>
      <c r="H1413" s="10">
        <v>8876.2199999999993</v>
      </c>
    </row>
    <row r="1414" spans="1:8" x14ac:dyDescent="0.25">
      <c r="A1414" s="1">
        <v>0</v>
      </c>
      <c r="B1414" s="1">
        <v>92000</v>
      </c>
      <c r="C1414" s="1" t="s">
        <v>608</v>
      </c>
      <c r="D1414" s="1">
        <v>2279955</v>
      </c>
      <c r="E1414" s="1" t="str">
        <f t="shared" si="44"/>
        <v>920002279955</v>
      </c>
      <c r="F1414" s="9" t="str">
        <f t="shared" si="45"/>
        <v>2</v>
      </c>
      <c r="G1414" s="1" t="s">
        <v>613</v>
      </c>
      <c r="H1414" s="10">
        <v>20000</v>
      </c>
    </row>
    <row r="1415" spans="1:8" x14ac:dyDescent="0.25">
      <c r="A1415" s="1">
        <v>0</v>
      </c>
      <c r="B1415" s="21">
        <v>92000</v>
      </c>
      <c r="C1415" s="1" t="s">
        <v>608</v>
      </c>
      <c r="D1415" s="21">
        <v>2279962</v>
      </c>
      <c r="E1415" s="1" t="str">
        <f t="shared" si="44"/>
        <v>920002279962</v>
      </c>
      <c r="F1415" s="9" t="str">
        <f t="shared" si="45"/>
        <v>2</v>
      </c>
      <c r="G1415" s="22" t="s">
        <v>614</v>
      </c>
      <c r="H1415" s="23">
        <v>5922.51</v>
      </c>
    </row>
    <row r="1416" spans="1:8" x14ac:dyDescent="0.25">
      <c r="A1416" s="1">
        <v>0</v>
      </c>
      <c r="B1416" s="1">
        <v>92000</v>
      </c>
      <c r="C1416" s="1" t="s">
        <v>608</v>
      </c>
      <c r="D1416" s="1">
        <v>6360000</v>
      </c>
      <c r="E1416" s="1" t="str">
        <f t="shared" si="44"/>
        <v>920006360000</v>
      </c>
      <c r="F1416" s="9" t="str">
        <f t="shared" si="45"/>
        <v>6</v>
      </c>
      <c r="G1416" s="1" t="s">
        <v>237</v>
      </c>
      <c r="H1416" s="10">
        <v>100</v>
      </c>
    </row>
    <row r="1417" spans="1:8" x14ac:dyDescent="0.25">
      <c r="A1417" s="1">
        <v>0</v>
      </c>
      <c r="B1417" s="1">
        <v>92000</v>
      </c>
      <c r="C1417" s="1" t="s">
        <v>608</v>
      </c>
      <c r="D1417" s="1">
        <v>6410001</v>
      </c>
      <c r="E1417" s="1" t="str">
        <f t="shared" si="44"/>
        <v>920006410001</v>
      </c>
      <c r="F1417" s="9" t="str">
        <f t="shared" si="45"/>
        <v>6</v>
      </c>
      <c r="G1417" s="1" t="s">
        <v>238</v>
      </c>
      <c r="H1417" s="10">
        <v>7000</v>
      </c>
    </row>
    <row r="1418" spans="1:8" x14ac:dyDescent="0.25">
      <c r="A1418" s="1">
        <v>0</v>
      </c>
      <c r="B1418" s="1">
        <v>92001</v>
      </c>
      <c r="C1418" s="1" t="s">
        <v>615</v>
      </c>
      <c r="D1418" s="1">
        <v>2060001</v>
      </c>
      <c r="E1418" s="1" t="str">
        <f t="shared" si="44"/>
        <v>920012060001</v>
      </c>
      <c r="F1418" s="9" t="str">
        <f t="shared" si="45"/>
        <v>2</v>
      </c>
      <c r="G1418" s="1" t="s">
        <v>210</v>
      </c>
      <c r="H1418" s="10">
        <v>300</v>
      </c>
    </row>
    <row r="1419" spans="1:8" x14ac:dyDescent="0.25">
      <c r="A1419" s="1">
        <v>0</v>
      </c>
      <c r="B1419" s="1">
        <v>92001</v>
      </c>
      <c r="C1419" s="1" t="s">
        <v>615</v>
      </c>
      <c r="D1419" s="1">
        <v>2120000</v>
      </c>
      <c r="E1419" s="1" t="str">
        <f t="shared" si="44"/>
        <v>920012120000</v>
      </c>
      <c r="F1419" s="9" t="str">
        <f t="shared" si="45"/>
        <v>2</v>
      </c>
      <c r="G1419" s="1" t="s">
        <v>211</v>
      </c>
      <c r="H1419" s="10">
        <v>200</v>
      </c>
    </row>
    <row r="1420" spans="1:8" x14ac:dyDescent="0.25">
      <c r="A1420" s="1">
        <v>0</v>
      </c>
      <c r="B1420" s="1">
        <v>92001</v>
      </c>
      <c r="C1420" s="1" t="s">
        <v>615</v>
      </c>
      <c r="D1420" s="1">
        <v>2130001</v>
      </c>
      <c r="E1420" s="1" t="str">
        <f t="shared" si="44"/>
        <v>920012130001</v>
      </c>
      <c r="F1420" s="9" t="str">
        <f t="shared" si="45"/>
        <v>2</v>
      </c>
      <c r="G1420" s="1" t="s">
        <v>212</v>
      </c>
      <c r="H1420" s="10">
        <v>500</v>
      </c>
    </row>
    <row r="1421" spans="1:8" x14ac:dyDescent="0.25">
      <c r="A1421" s="1">
        <v>0</v>
      </c>
      <c r="B1421" s="1">
        <v>92001</v>
      </c>
      <c r="C1421" s="1" t="s">
        <v>615</v>
      </c>
      <c r="D1421" s="1">
        <v>2200010</v>
      </c>
      <c r="E1421" s="1" t="str">
        <f t="shared" si="44"/>
        <v>920012200010</v>
      </c>
      <c r="F1421" s="9" t="str">
        <f t="shared" si="45"/>
        <v>2</v>
      </c>
      <c r="G1421" s="1" t="s">
        <v>219</v>
      </c>
      <c r="H1421" s="10">
        <v>300</v>
      </c>
    </row>
    <row r="1422" spans="1:8" x14ac:dyDescent="0.25">
      <c r="A1422" s="1">
        <v>0</v>
      </c>
      <c r="B1422" s="1">
        <v>92001</v>
      </c>
      <c r="C1422" s="1" t="s">
        <v>615</v>
      </c>
      <c r="D1422" s="1">
        <v>2210001</v>
      </c>
      <c r="E1422" s="1" t="str">
        <f t="shared" si="44"/>
        <v>920012210001</v>
      </c>
      <c r="F1422" s="9" t="str">
        <f t="shared" si="45"/>
        <v>2</v>
      </c>
      <c r="G1422" s="1" t="s">
        <v>220</v>
      </c>
      <c r="H1422" s="10">
        <v>2000</v>
      </c>
    </row>
    <row r="1423" spans="1:8" x14ac:dyDescent="0.25">
      <c r="A1423" s="1">
        <v>0</v>
      </c>
      <c r="B1423" s="1">
        <v>92001</v>
      </c>
      <c r="C1423" s="1" t="s">
        <v>615</v>
      </c>
      <c r="D1423" s="1">
        <v>2219905</v>
      </c>
      <c r="E1423" s="1" t="str">
        <f t="shared" si="44"/>
        <v>920012219905</v>
      </c>
      <c r="F1423" s="9" t="str">
        <f t="shared" si="45"/>
        <v>2</v>
      </c>
      <c r="G1423" s="1" t="s">
        <v>225</v>
      </c>
      <c r="H1423" s="10">
        <v>100</v>
      </c>
    </row>
    <row r="1424" spans="1:8" x14ac:dyDescent="0.25">
      <c r="A1424" s="1">
        <v>0</v>
      </c>
      <c r="B1424" s="1">
        <v>92001</v>
      </c>
      <c r="C1424" s="1" t="s">
        <v>615</v>
      </c>
      <c r="D1424" s="1">
        <v>2220001</v>
      </c>
      <c r="E1424" s="1" t="str">
        <f t="shared" si="44"/>
        <v>920012220001</v>
      </c>
      <c r="F1424" s="9" t="str">
        <f t="shared" si="45"/>
        <v>2</v>
      </c>
      <c r="G1424" s="1" t="s">
        <v>226</v>
      </c>
      <c r="H1424" s="10">
        <v>1200</v>
      </c>
    </row>
    <row r="1425" spans="1:8" x14ac:dyDescent="0.25">
      <c r="A1425" s="1">
        <v>0</v>
      </c>
      <c r="B1425" s="1">
        <v>92001</v>
      </c>
      <c r="C1425" s="1" t="s">
        <v>615</v>
      </c>
      <c r="D1425" s="1">
        <v>2220101</v>
      </c>
      <c r="E1425" s="1" t="str">
        <f t="shared" si="44"/>
        <v>920012220101</v>
      </c>
      <c r="F1425" s="9" t="str">
        <f t="shared" si="45"/>
        <v>2</v>
      </c>
      <c r="G1425" s="1" t="s">
        <v>384</v>
      </c>
      <c r="H1425" s="10">
        <v>4824.72</v>
      </c>
    </row>
    <row r="1426" spans="1:8" x14ac:dyDescent="0.25">
      <c r="A1426" s="1">
        <v>0</v>
      </c>
      <c r="B1426" s="1">
        <v>92002</v>
      </c>
      <c r="C1426" s="1" t="s">
        <v>616</v>
      </c>
      <c r="D1426" s="1">
        <v>1310001</v>
      </c>
      <c r="E1426" s="1" t="str">
        <f t="shared" si="44"/>
        <v>920021310001</v>
      </c>
      <c r="F1426" s="9" t="str">
        <f t="shared" si="45"/>
        <v>1</v>
      </c>
      <c r="G1426" s="1" t="s">
        <v>198</v>
      </c>
      <c r="H1426" s="10">
        <v>50588</v>
      </c>
    </row>
    <row r="1427" spans="1:8" x14ac:dyDescent="0.25">
      <c r="A1427" s="1">
        <v>0</v>
      </c>
      <c r="B1427" s="1">
        <v>92002</v>
      </c>
      <c r="C1427" s="1" t="s">
        <v>616</v>
      </c>
      <c r="D1427" s="1">
        <v>1310002</v>
      </c>
      <c r="E1427" s="1" t="str">
        <f t="shared" si="44"/>
        <v>920021310002</v>
      </c>
      <c r="F1427" s="9" t="str">
        <f t="shared" si="45"/>
        <v>1</v>
      </c>
      <c r="G1427" s="1" t="s">
        <v>199</v>
      </c>
      <c r="H1427" s="10">
        <v>5310.3</v>
      </c>
    </row>
    <row r="1428" spans="1:8" x14ac:dyDescent="0.25">
      <c r="A1428" s="1">
        <v>0</v>
      </c>
      <c r="B1428" s="1">
        <v>92002</v>
      </c>
      <c r="C1428" s="1" t="s">
        <v>616</v>
      </c>
      <c r="D1428" s="1">
        <v>1310003</v>
      </c>
      <c r="E1428" s="1" t="str">
        <f t="shared" si="44"/>
        <v>920021310003</v>
      </c>
      <c r="F1428" s="9" t="str">
        <f t="shared" si="45"/>
        <v>1</v>
      </c>
      <c r="G1428" s="1" t="s">
        <v>200</v>
      </c>
      <c r="H1428" s="10">
        <v>28142</v>
      </c>
    </row>
    <row r="1429" spans="1:8" x14ac:dyDescent="0.25">
      <c r="A1429" s="1">
        <v>0</v>
      </c>
      <c r="B1429" s="1">
        <v>92002</v>
      </c>
      <c r="C1429" s="1" t="s">
        <v>616</v>
      </c>
      <c r="D1429" s="1">
        <v>1310004</v>
      </c>
      <c r="E1429" s="1" t="str">
        <f t="shared" si="44"/>
        <v>920021310004</v>
      </c>
      <c r="F1429" s="9" t="str">
        <f t="shared" si="45"/>
        <v>1</v>
      </c>
      <c r="G1429" s="1" t="s">
        <v>201</v>
      </c>
      <c r="H1429" s="10">
        <v>30985</v>
      </c>
    </row>
    <row r="1430" spans="1:8" x14ac:dyDescent="0.25">
      <c r="A1430" s="1">
        <v>0</v>
      </c>
      <c r="B1430" s="1">
        <v>92002</v>
      </c>
      <c r="C1430" s="1" t="s">
        <v>616</v>
      </c>
      <c r="D1430" s="1">
        <v>1310005</v>
      </c>
      <c r="E1430" s="1" t="str">
        <f t="shared" si="44"/>
        <v>920021310005</v>
      </c>
      <c r="F1430" s="9" t="str">
        <f t="shared" si="45"/>
        <v>1</v>
      </c>
      <c r="G1430" s="1" t="s">
        <v>202</v>
      </c>
      <c r="H1430" s="10">
        <v>10</v>
      </c>
    </row>
    <row r="1431" spans="1:8" x14ac:dyDescent="0.25">
      <c r="A1431" s="1">
        <v>0</v>
      </c>
      <c r="B1431" s="1">
        <v>92002</v>
      </c>
      <c r="C1431" s="1" t="s">
        <v>616</v>
      </c>
      <c r="D1431" s="1">
        <v>1510002</v>
      </c>
      <c r="E1431" s="1" t="str">
        <f t="shared" si="44"/>
        <v>920021510002</v>
      </c>
      <c r="F1431" s="9" t="str">
        <f t="shared" si="45"/>
        <v>1</v>
      </c>
      <c r="G1431" s="1" t="s">
        <v>206</v>
      </c>
      <c r="H1431" s="10">
        <v>2500</v>
      </c>
    </row>
    <row r="1432" spans="1:8" x14ac:dyDescent="0.25">
      <c r="A1432" s="1">
        <v>0</v>
      </c>
      <c r="B1432" s="1">
        <v>92002</v>
      </c>
      <c r="C1432" s="1" t="s">
        <v>616</v>
      </c>
      <c r="D1432" s="1">
        <v>1600001</v>
      </c>
      <c r="E1432" s="1" t="str">
        <f t="shared" si="44"/>
        <v>920021600001</v>
      </c>
      <c r="F1432" s="9" t="str">
        <f t="shared" si="45"/>
        <v>1</v>
      </c>
      <c r="G1432" s="1" t="s">
        <v>207</v>
      </c>
      <c r="H1432" s="10">
        <v>37647</v>
      </c>
    </row>
    <row r="1433" spans="1:8" x14ac:dyDescent="0.25">
      <c r="A1433" s="1">
        <v>0</v>
      </c>
      <c r="B1433" s="1">
        <v>92002</v>
      </c>
      <c r="C1433" s="1" t="s">
        <v>616</v>
      </c>
      <c r="D1433" s="1">
        <v>2210401</v>
      </c>
      <c r="E1433" s="1" t="str">
        <f t="shared" si="44"/>
        <v>920022210401</v>
      </c>
      <c r="F1433" s="9" t="str">
        <f t="shared" si="45"/>
        <v>2</v>
      </c>
      <c r="G1433" s="1" t="s">
        <v>223</v>
      </c>
      <c r="H1433" s="10">
        <v>16000</v>
      </c>
    </row>
    <row r="1434" spans="1:8" x14ac:dyDescent="0.25">
      <c r="A1434" s="1">
        <v>0</v>
      </c>
      <c r="B1434" s="1">
        <v>92002</v>
      </c>
      <c r="C1434" s="1" t="s">
        <v>616</v>
      </c>
      <c r="D1434" s="1">
        <v>2211001</v>
      </c>
      <c r="E1434" s="1" t="str">
        <f t="shared" si="44"/>
        <v>920022211001</v>
      </c>
      <c r="F1434" s="9" t="str">
        <f t="shared" si="45"/>
        <v>2</v>
      </c>
      <c r="G1434" s="1" t="s">
        <v>375</v>
      </c>
      <c r="H1434" s="10">
        <v>18000</v>
      </c>
    </row>
    <row r="1435" spans="1:8" x14ac:dyDescent="0.25">
      <c r="A1435" s="1">
        <v>0</v>
      </c>
      <c r="B1435" s="1">
        <v>92002</v>
      </c>
      <c r="C1435" s="1" t="s">
        <v>616</v>
      </c>
      <c r="D1435" s="1">
        <v>2279900</v>
      </c>
      <c r="E1435" s="1" t="str">
        <f t="shared" si="44"/>
        <v>920022279900</v>
      </c>
      <c r="F1435" s="9" t="str">
        <f t="shared" si="45"/>
        <v>2</v>
      </c>
      <c r="G1435" s="1" t="s">
        <v>229</v>
      </c>
      <c r="H1435" s="10">
        <v>1000</v>
      </c>
    </row>
    <row r="1436" spans="1:8" x14ac:dyDescent="0.25">
      <c r="A1436" s="1">
        <v>0</v>
      </c>
      <c r="B1436" s="1">
        <v>92002</v>
      </c>
      <c r="C1436" s="1" t="s">
        <v>616</v>
      </c>
      <c r="D1436" s="1">
        <v>6230000</v>
      </c>
      <c r="E1436" s="1" t="str">
        <f t="shared" si="44"/>
        <v>920026230000</v>
      </c>
      <c r="F1436" s="9" t="str">
        <f t="shared" si="45"/>
        <v>6</v>
      </c>
      <c r="G1436" s="1" t="s">
        <v>268</v>
      </c>
      <c r="H1436" s="10">
        <v>1500</v>
      </c>
    </row>
    <row r="1437" spans="1:8" x14ac:dyDescent="0.25">
      <c r="A1437" s="1">
        <v>0</v>
      </c>
      <c r="B1437" s="1">
        <v>92400</v>
      </c>
      <c r="C1437" s="1" t="s">
        <v>617</v>
      </c>
      <c r="D1437" s="1">
        <v>1300001</v>
      </c>
      <c r="E1437" s="1" t="str">
        <f t="shared" si="44"/>
        <v>924001300001</v>
      </c>
      <c r="F1437" s="9" t="str">
        <f t="shared" si="45"/>
        <v>1</v>
      </c>
      <c r="G1437" s="1" t="s">
        <v>193</v>
      </c>
      <c r="H1437" s="10">
        <v>11038</v>
      </c>
    </row>
    <row r="1438" spans="1:8" x14ac:dyDescent="0.25">
      <c r="A1438" s="1">
        <v>0</v>
      </c>
      <c r="B1438" s="1">
        <v>92400</v>
      </c>
      <c r="C1438" s="1" t="s">
        <v>617</v>
      </c>
      <c r="D1438" s="1">
        <v>1300002</v>
      </c>
      <c r="E1438" s="1" t="str">
        <f t="shared" si="44"/>
        <v>924001300002</v>
      </c>
      <c r="F1438" s="9" t="str">
        <f t="shared" si="45"/>
        <v>1</v>
      </c>
      <c r="G1438" s="1" t="s">
        <v>194</v>
      </c>
      <c r="H1438" s="10">
        <v>4035.2</v>
      </c>
    </row>
    <row r="1439" spans="1:8" x14ac:dyDescent="0.25">
      <c r="A1439" s="1">
        <v>0</v>
      </c>
      <c r="B1439" s="1">
        <v>92400</v>
      </c>
      <c r="C1439" s="1" t="s">
        <v>617</v>
      </c>
      <c r="D1439" s="1">
        <v>1300101</v>
      </c>
      <c r="E1439" s="1" t="str">
        <f t="shared" si="44"/>
        <v>924001300101</v>
      </c>
      <c r="F1439" s="9" t="str">
        <f t="shared" si="45"/>
        <v>1</v>
      </c>
      <c r="G1439" s="1" t="s">
        <v>195</v>
      </c>
      <c r="H1439" s="10">
        <v>50</v>
      </c>
    </row>
    <row r="1440" spans="1:8" x14ac:dyDescent="0.25">
      <c r="A1440" s="1">
        <v>0</v>
      </c>
      <c r="B1440" s="1">
        <v>92400</v>
      </c>
      <c r="C1440" s="1" t="s">
        <v>617</v>
      </c>
      <c r="D1440" s="1">
        <v>1300201</v>
      </c>
      <c r="E1440" s="1" t="str">
        <f t="shared" si="44"/>
        <v>924001300201</v>
      </c>
      <c r="F1440" s="9" t="str">
        <f t="shared" si="45"/>
        <v>1</v>
      </c>
      <c r="G1440" s="1" t="s">
        <v>196</v>
      </c>
      <c r="H1440" s="10">
        <v>6173.6</v>
      </c>
    </row>
    <row r="1441" spans="1:8" x14ac:dyDescent="0.25">
      <c r="A1441" s="1">
        <v>0</v>
      </c>
      <c r="B1441" s="1">
        <v>92400</v>
      </c>
      <c r="C1441" s="1" t="s">
        <v>617</v>
      </c>
      <c r="D1441" s="1">
        <v>1300202</v>
      </c>
      <c r="E1441" s="1" t="str">
        <f t="shared" si="44"/>
        <v>924001300202</v>
      </c>
      <c r="F1441" s="9" t="str">
        <f t="shared" si="45"/>
        <v>1</v>
      </c>
      <c r="G1441" s="1" t="s">
        <v>197</v>
      </c>
      <c r="H1441" s="10">
        <v>5723.8</v>
      </c>
    </row>
    <row r="1442" spans="1:8" x14ac:dyDescent="0.25">
      <c r="A1442" s="1">
        <v>0</v>
      </c>
      <c r="B1442" s="1">
        <v>92400</v>
      </c>
      <c r="C1442" s="1" t="s">
        <v>617</v>
      </c>
      <c r="D1442" s="1">
        <v>1600001</v>
      </c>
      <c r="E1442" s="1" t="str">
        <f t="shared" si="44"/>
        <v>924001600001</v>
      </c>
      <c r="F1442" s="9" t="str">
        <f t="shared" si="45"/>
        <v>1</v>
      </c>
      <c r="G1442" s="1" t="s">
        <v>207</v>
      </c>
      <c r="H1442" s="10">
        <v>8457.4</v>
      </c>
    </row>
    <row r="1443" spans="1:8" x14ac:dyDescent="0.25">
      <c r="A1443" s="1">
        <v>0</v>
      </c>
      <c r="B1443" s="1">
        <v>92400</v>
      </c>
      <c r="C1443" s="1" t="s">
        <v>617</v>
      </c>
      <c r="D1443" s="1">
        <v>2060001</v>
      </c>
      <c r="E1443" s="1" t="str">
        <f t="shared" si="44"/>
        <v>924002060001</v>
      </c>
      <c r="F1443" s="9" t="str">
        <f t="shared" si="45"/>
        <v>2</v>
      </c>
      <c r="G1443" s="1" t="s">
        <v>210</v>
      </c>
      <c r="H1443" s="10">
        <v>43.56</v>
      </c>
    </row>
    <row r="1444" spans="1:8" x14ac:dyDescent="0.25">
      <c r="A1444" s="1">
        <v>0</v>
      </c>
      <c r="B1444" s="1">
        <v>92400</v>
      </c>
      <c r="C1444" s="1" t="s">
        <v>617</v>
      </c>
      <c r="D1444" s="1">
        <v>2160001</v>
      </c>
      <c r="E1444" s="1" t="str">
        <f t="shared" si="44"/>
        <v>924002160001</v>
      </c>
      <c r="F1444" s="9" t="str">
        <f t="shared" si="45"/>
        <v>2</v>
      </c>
      <c r="G1444" s="1" t="s">
        <v>215</v>
      </c>
      <c r="H1444" s="10">
        <v>50</v>
      </c>
    </row>
    <row r="1445" spans="1:8" x14ac:dyDescent="0.25">
      <c r="A1445" s="1">
        <v>0</v>
      </c>
      <c r="B1445" s="1">
        <v>92400</v>
      </c>
      <c r="C1445" s="1" t="s">
        <v>617</v>
      </c>
      <c r="D1445" s="1">
        <v>2160002</v>
      </c>
      <c r="E1445" s="1" t="str">
        <f t="shared" si="44"/>
        <v>924002160002</v>
      </c>
      <c r="F1445" s="9" t="str">
        <f t="shared" si="45"/>
        <v>2</v>
      </c>
      <c r="G1445" s="1" t="s">
        <v>217</v>
      </c>
      <c r="H1445" s="10">
        <v>50</v>
      </c>
    </row>
    <row r="1446" spans="1:8" x14ac:dyDescent="0.25">
      <c r="A1446" s="1">
        <v>0</v>
      </c>
      <c r="B1446" s="1">
        <v>92400</v>
      </c>
      <c r="C1446" s="1" t="s">
        <v>617</v>
      </c>
      <c r="D1446" s="1">
        <v>2200010</v>
      </c>
      <c r="E1446" s="1" t="str">
        <f t="shared" si="44"/>
        <v>924002200010</v>
      </c>
      <c r="F1446" s="9" t="str">
        <f t="shared" si="45"/>
        <v>2</v>
      </c>
      <c r="G1446" s="1" t="s">
        <v>219</v>
      </c>
      <c r="H1446" s="10">
        <v>100</v>
      </c>
    </row>
    <row r="1447" spans="1:8" x14ac:dyDescent="0.25">
      <c r="A1447" s="1">
        <v>0</v>
      </c>
      <c r="B1447" s="1">
        <v>92400</v>
      </c>
      <c r="C1447" s="1" t="s">
        <v>617</v>
      </c>
      <c r="D1447" s="1">
        <v>2260101</v>
      </c>
      <c r="E1447" s="1" t="str">
        <f t="shared" si="44"/>
        <v>924002260101</v>
      </c>
      <c r="F1447" s="9" t="str">
        <f t="shared" si="45"/>
        <v>2</v>
      </c>
      <c r="G1447" s="1" t="s">
        <v>344</v>
      </c>
      <c r="H1447" s="10">
        <v>100</v>
      </c>
    </row>
    <row r="1448" spans="1:8" x14ac:dyDescent="0.25">
      <c r="A1448" s="1">
        <v>0</v>
      </c>
      <c r="B1448" s="1">
        <v>92400</v>
      </c>
      <c r="C1448" s="1" t="s">
        <v>617</v>
      </c>
      <c r="D1448" s="1">
        <v>2260201</v>
      </c>
      <c r="E1448" s="1" t="str">
        <f t="shared" si="44"/>
        <v>924002260201</v>
      </c>
      <c r="F1448" s="9" t="str">
        <f t="shared" si="45"/>
        <v>2</v>
      </c>
      <c r="G1448" s="1" t="s">
        <v>345</v>
      </c>
      <c r="H1448" s="10">
        <v>1500</v>
      </c>
    </row>
    <row r="1449" spans="1:8" x14ac:dyDescent="0.25">
      <c r="A1449" s="1">
        <v>0</v>
      </c>
      <c r="B1449" s="1">
        <v>92400</v>
      </c>
      <c r="C1449" s="1" t="s">
        <v>617</v>
      </c>
      <c r="D1449" s="1">
        <v>2260904</v>
      </c>
      <c r="E1449" s="1" t="str">
        <f t="shared" si="44"/>
        <v>924002260904</v>
      </c>
      <c r="F1449" s="9" t="str">
        <f t="shared" si="45"/>
        <v>2</v>
      </c>
      <c r="G1449" s="1" t="s">
        <v>618</v>
      </c>
      <c r="H1449" s="10">
        <v>1000</v>
      </c>
    </row>
    <row r="1450" spans="1:8" x14ac:dyDescent="0.25">
      <c r="A1450" s="1">
        <v>0</v>
      </c>
      <c r="B1450" s="1">
        <v>92400</v>
      </c>
      <c r="C1450" s="1" t="s">
        <v>617</v>
      </c>
      <c r="D1450" s="1">
        <v>2269910</v>
      </c>
      <c r="E1450" s="1" t="str">
        <f t="shared" si="44"/>
        <v>924002269910</v>
      </c>
      <c r="F1450" s="9" t="str">
        <f t="shared" si="45"/>
        <v>2</v>
      </c>
      <c r="G1450" s="1" t="s">
        <v>619</v>
      </c>
      <c r="H1450" s="10">
        <v>100</v>
      </c>
    </row>
    <row r="1451" spans="1:8" x14ac:dyDescent="0.25">
      <c r="A1451" s="1">
        <v>0</v>
      </c>
      <c r="B1451" s="1">
        <v>92400</v>
      </c>
      <c r="C1451" s="1" t="s">
        <v>617</v>
      </c>
      <c r="D1451" s="1">
        <v>2279900</v>
      </c>
      <c r="E1451" s="1" t="str">
        <f t="shared" si="44"/>
        <v>924002279900</v>
      </c>
      <c r="F1451" s="9" t="str">
        <f t="shared" si="45"/>
        <v>2</v>
      </c>
      <c r="G1451" s="1" t="s">
        <v>229</v>
      </c>
      <c r="H1451" s="10">
        <v>13000</v>
      </c>
    </row>
    <row r="1452" spans="1:8" x14ac:dyDescent="0.25">
      <c r="A1452" s="1">
        <v>0</v>
      </c>
      <c r="B1452" s="1">
        <v>92400</v>
      </c>
      <c r="C1452" s="1" t="s">
        <v>617</v>
      </c>
      <c r="D1452" s="1">
        <v>2279902</v>
      </c>
      <c r="E1452" s="1" t="str">
        <f t="shared" si="44"/>
        <v>924002279902</v>
      </c>
      <c r="F1452" s="9" t="str">
        <f t="shared" si="45"/>
        <v>2</v>
      </c>
      <c r="G1452" s="1" t="s">
        <v>620</v>
      </c>
      <c r="H1452" s="10">
        <v>1000</v>
      </c>
    </row>
    <row r="1453" spans="1:8" x14ac:dyDescent="0.25">
      <c r="A1453" s="1">
        <v>0</v>
      </c>
      <c r="B1453" s="1">
        <v>92400</v>
      </c>
      <c r="C1453" s="1" t="s">
        <v>617</v>
      </c>
      <c r="D1453" s="1">
        <v>2302000</v>
      </c>
      <c r="E1453" s="1" t="str">
        <f t="shared" si="44"/>
        <v>924002302000</v>
      </c>
      <c r="F1453" s="9" t="str">
        <f t="shared" si="45"/>
        <v>2</v>
      </c>
      <c r="G1453" s="1" t="s">
        <v>232</v>
      </c>
      <c r="H1453" s="10">
        <v>100</v>
      </c>
    </row>
    <row r="1454" spans="1:8" x14ac:dyDescent="0.25">
      <c r="A1454" s="1">
        <v>0</v>
      </c>
      <c r="B1454" s="1">
        <v>92400</v>
      </c>
      <c r="C1454" s="1" t="s">
        <v>617</v>
      </c>
      <c r="D1454" s="1">
        <v>2312000</v>
      </c>
      <c r="E1454" s="1" t="str">
        <f t="shared" si="44"/>
        <v>924002312000</v>
      </c>
      <c r="F1454" s="9" t="str">
        <f t="shared" si="45"/>
        <v>2</v>
      </c>
      <c r="G1454" s="1" t="s">
        <v>233</v>
      </c>
      <c r="H1454" s="10">
        <v>100</v>
      </c>
    </row>
    <row r="1455" spans="1:8" x14ac:dyDescent="0.25">
      <c r="A1455" s="1">
        <v>0</v>
      </c>
      <c r="B1455" s="1">
        <v>92400</v>
      </c>
      <c r="C1455" s="1" t="s">
        <v>617</v>
      </c>
      <c r="D1455" s="1">
        <v>4800032</v>
      </c>
      <c r="E1455" s="1" t="str">
        <f t="shared" si="44"/>
        <v>924004800032</v>
      </c>
      <c r="F1455" s="9" t="str">
        <f t="shared" si="45"/>
        <v>4</v>
      </c>
      <c r="G1455" s="1" t="s">
        <v>621</v>
      </c>
      <c r="H1455" s="10">
        <v>1000</v>
      </c>
    </row>
    <row r="1456" spans="1:8" x14ac:dyDescent="0.25">
      <c r="A1456" s="1">
        <v>0</v>
      </c>
      <c r="B1456" s="1">
        <v>92400</v>
      </c>
      <c r="C1456" s="1" t="s">
        <v>617</v>
      </c>
      <c r="D1456" s="1">
        <v>4800033</v>
      </c>
      <c r="E1456" s="1" t="str">
        <f t="shared" si="44"/>
        <v>924004800033</v>
      </c>
      <c r="F1456" s="9" t="str">
        <f t="shared" si="45"/>
        <v>4</v>
      </c>
      <c r="G1456" s="1" t="s">
        <v>622</v>
      </c>
      <c r="H1456" s="10">
        <v>500</v>
      </c>
    </row>
    <row r="1457" spans="1:8" x14ac:dyDescent="0.25">
      <c r="A1457" s="1">
        <v>0</v>
      </c>
      <c r="B1457" s="1">
        <v>92400</v>
      </c>
      <c r="C1457" s="1" t="s">
        <v>617</v>
      </c>
      <c r="D1457" s="1">
        <v>4800035</v>
      </c>
      <c r="E1457" s="1" t="str">
        <f t="shared" si="44"/>
        <v>924004800035</v>
      </c>
      <c r="F1457" s="9" t="str">
        <f t="shared" si="45"/>
        <v>4</v>
      </c>
      <c r="G1457" s="1" t="s">
        <v>623</v>
      </c>
      <c r="H1457" s="10">
        <v>1000</v>
      </c>
    </row>
    <row r="1458" spans="1:8" x14ac:dyDescent="0.25">
      <c r="A1458" s="1">
        <v>0</v>
      </c>
      <c r="B1458" s="1">
        <v>92401</v>
      </c>
      <c r="C1458" s="1" t="s">
        <v>624</v>
      </c>
      <c r="D1458" s="1">
        <v>2060001</v>
      </c>
      <c r="E1458" s="1" t="str">
        <f t="shared" si="44"/>
        <v>924012060001</v>
      </c>
      <c r="F1458" s="9" t="str">
        <f t="shared" si="45"/>
        <v>2</v>
      </c>
      <c r="G1458" s="1" t="s">
        <v>210</v>
      </c>
      <c r="H1458" s="10">
        <v>290.39999999999998</v>
      </c>
    </row>
    <row r="1459" spans="1:8" x14ac:dyDescent="0.25">
      <c r="A1459" s="1">
        <v>0</v>
      </c>
      <c r="B1459" s="1">
        <v>92401</v>
      </c>
      <c r="C1459" s="1" t="s">
        <v>624</v>
      </c>
      <c r="D1459" s="1">
        <v>2120000</v>
      </c>
      <c r="E1459" s="1" t="str">
        <f t="shared" si="44"/>
        <v>924012120000</v>
      </c>
      <c r="F1459" s="9" t="str">
        <f t="shared" si="45"/>
        <v>2</v>
      </c>
      <c r="G1459" s="1" t="s">
        <v>211</v>
      </c>
      <c r="H1459" s="10">
        <v>5000</v>
      </c>
    </row>
    <row r="1460" spans="1:8" x14ac:dyDescent="0.25">
      <c r="A1460" s="1">
        <v>0</v>
      </c>
      <c r="B1460" s="1">
        <v>92401</v>
      </c>
      <c r="C1460" s="1" t="s">
        <v>624</v>
      </c>
      <c r="D1460" s="1">
        <v>2120001</v>
      </c>
      <c r="E1460" s="1" t="str">
        <f t="shared" si="44"/>
        <v>924012120001</v>
      </c>
      <c r="F1460" s="9" t="str">
        <f t="shared" si="45"/>
        <v>2</v>
      </c>
      <c r="G1460" s="1" t="s">
        <v>625</v>
      </c>
      <c r="H1460" s="10">
        <v>1000</v>
      </c>
    </row>
    <row r="1461" spans="1:8" x14ac:dyDescent="0.25">
      <c r="A1461" s="1">
        <v>0</v>
      </c>
      <c r="B1461" s="1">
        <v>92401</v>
      </c>
      <c r="C1461" s="1" t="s">
        <v>624</v>
      </c>
      <c r="D1461" s="1">
        <v>2130001</v>
      </c>
      <c r="E1461" s="1" t="str">
        <f t="shared" si="44"/>
        <v>924012130001</v>
      </c>
      <c r="F1461" s="9" t="str">
        <f t="shared" si="45"/>
        <v>2</v>
      </c>
      <c r="G1461" s="1" t="s">
        <v>212</v>
      </c>
      <c r="H1461" s="10">
        <v>2000</v>
      </c>
    </row>
    <row r="1462" spans="1:8" x14ac:dyDescent="0.25">
      <c r="A1462" s="1">
        <v>0</v>
      </c>
      <c r="B1462" s="1">
        <v>92401</v>
      </c>
      <c r="C1462" s="1" t="s">
        <v>624</v>
      </c>
      <c r="D1462" s="1">
        <v>2160001</v>
      </c>
      <c r="E1462" s="1" t="str">
        <f t="shared" si="44"/>
        <v>924012160001</v>
      </c>
      <c r="F1462" s="9" t="str">
        <f t="shared" si="45"/>
        <v>2</v>
      </c>
      <c r="G1462" s="1" t="s">
        <v>215</v>
      </c>
      <c r="H1462" s="10">
        <v>100</v>
      </c>
    </row>
    <row r="1463" spans="1:8" x14ac:dyDescent="0.25">
      <c r="A1463" s="1">
        <v>0</v>
      </c>
      <c r="B1463" s="1">
        <v>92401</v>
      </c>
      <c r="C1463" s="1" t="s">
        <v>624</v>
      </c>
      <c r="D1463" s="1">
        <v>2200001</v>
      </c>
      <c r="E1463" s="1" t="str">
        <f t="shared" si="44"/>
        <v>924012200001</v>
      </c>
      <c r="F1463" s="9" t="str">
        <f t="shared" si="45"/>
        <v>2</v>
      </c>
      <c r="G1463" s="1" t="s">
        <v>218</v>
      </c>
      <c r="H1463" s="10">
        <v>500</v>
      </c>
    </row>
    <row r="1464" spans="1:8" x14ac:dyDescent="0.25">
      <c r="A1464" s="1">
        <v>0</v>
      </c>
      <c r="B1464" s="1">
        <v>92401</v>
      </c>
      <c r="C1464" s="1" t="s">
        <v>624</v>
      </c>
      <c r="D1464" s="1">
        <v>2200010</v>
      </c>
      <c r="E1464" s="1" t="str">
        <f t="shared" si="44"/>
        <v>924012200010</v>
      </c>
      <c r="F1464" s="9" t="str">
        <f t="shared" si="45"/>
        <v>2</v>
      </c>
      <c r="G1464" s="1" t="s">
        <v>219</v>
      </c>
      <c r="H1464" s="10">
        <v>1337.05</v>
      </c>
    </row>
    <row r="1465" spans="1:8" x14ac:dyDescent="0.25">
      <c r="A1465" s="1">
        <v>0</v>
      </c>
      <c r="B1465" s="1">
        <v>92401</v>
      </c>
      <c r="C1465" s="1" t="s">
        <v>624</v>
      </c>
      <c r="D1465" s="1">
        <v>2210001</v>
      </c>
      <c r="E1465" s="1" t="str">
        <f t="shared" si="44"/>
        <v>924012210001</v>
      </c>
      <c r="F1465" s="9" t="str">
        <f t="shared" si="45"/>
        <v>2</v>
      </c>
      <c r="G1465" s="1" t="s">
        <v>220</v>
      </c>
      <c r="H1465" s="10">
        <v>6000</v>
      </c>
    </row>
    <row r="1466" spans="1:8" x14ac:dyDescent="0.25">
      <c r="A1466" s="1">
        <v>0</v>
      </c>
      <c r="B1466" s="1">
        <v>92401</v>
      </c>
      <c r="C1466" s="1" t="s">
        <v>624</v>
      </c>
      <c r="D1466" s="1">
        <v>2210101</v>
      </c>
      <c r="E1466" s="1" t="str">
        <f t="shared" si="44"/>
        <v>924012210101</v>
      </c>
      <c r="F1466" s="9" t="str">
        <f t="shared" si="45"/>
        <v>2</v>
      </c>
      <c r="G1466" s="1" t="s">
        <v>221</v>
      </c>
      <c r="H1466" s="10">
        <v>100</v>
      </c>
    </row>
    <row r="1467" spans="1:8" x14ac:dyDescent="0.25">
      <c r="A1467" s="1">
        <v>0</v>
      </c>
      <c r="B1467" s="1">
        <v>92401</v>
      </c>
      <c r="C1467" s="1" t="s">
        <v>624</v>
      </c>
      <c r="D1467" s="1">
        <v>2220001</v>
      </c>
      <c r="E1467" s="1" t="str">
        <f t="shared" si="44"/>
        <v>924012220001</v>
      </c>
      <c r="F1467" s="9" t="str">
        <f t="shared" si="45"/>
        <v>2</v>
      </c>
      <c r="G1467" s="1" t="s">
        <v>226</v>
      </c>
      <c r="H1467" s="10">
        <v>100</v>
      </c>
    </row>
    <row r="1468" spans="1:8" x14ac:dyDescent="0.25">
      <c r="A1468" s="1">
        <v>0</v>
      </c>
      <c r="B1468" s="1">
        <v>92401</v>
      </c>
      <c r="C1468" s="1" t="s">
        <v>624</v>
      </c>
      <c r="D1468" s="1">
        <v>2269900</v>
      </c>
      <c r="E1468" s="1" t="str">
        <f t="shared" si="44"/>
        <v>924012269900</v>
      </c>
      <c r="F1468" s="9" t="str">
        <f t="shared" si="45"/>
        <v>2</v>
      </c>
      <c r="G1468" s="1" t="s">
        <v>262</v>
      </c>
      <c r="H1468" s="10">
        <v>200</v>
      </c>
    </row>
    <row r="1469" spans="1:8" x14ac:dyDescent="0.25">
      <c r="A1469" s="1">
        <v>0</v>
      </c>
      <c r="B1469" s="1">
        <v>92401</v>
      </c>
      <c r="C1469" s="1" t="s">
        <v>624</v>
      </c>
      <c r="D1469" s="1">
        <v>6320000</v>
      </c>
      <c r="E1469" s="1" t="str">
        <f t="shared" si="44"/>
        <v>924016320000</v>
      </c>
      <c r="F1469" s="9" t="str">
        <f t="shared" si="45"/>
        <v>6</v>
      </c>
      <c r="G1469" s="1" t="s">
        <v>626</v>
      </c>
      <c r="H1469" s="10">
        <v>11000</v>
      </c>
    </row>
    <row r="1470" spans="1:8" x14ac:dyDescent="0.25">
      <c r="A1470" s="1">
        <v>0</v>
      </c>
      <c r="B1470" s="1">
        <v>92401</v>
      </c>
      <c r="C1470" s="1" t="s">
        <v>624</v>
      </c>
      <c r="D1470" s="1">
        <v>6360000</v>
      </c>
      <c r="E1470" s="1" t="str">
        <f t="shared" si="44"/>
        <v>924016360000</v>
      </c>
      <c r="F1470" s="9" t="str">
        <f t="shared" si="45"/>
        <v>6</v>
      </c>
      <c r="G1470" s="1" t="s">
        <v>237</v>
      </c>
      <c r="H1470" s="10">
        <v>1100</v>
      </c>
    </row>
    <row r="1471" spans="1:8" x14ac:dyDescent="0.25">
      <c r="A1471" s="1">
        <v>0</v>
      </c>
      <c r="B1471" s="1">
        <v>92402</v>
      </c>
      <c r="C1471" s="1" t="s">
        <v>627</v>
      </c>
      <c r="D1471" s="1">
        <v>1310001</v>
      </c>
      <c r="E1471" s="1" t="str">
        <f t="shared" si="44"/>
        <v>924021310001</v>
      </c>
      <c r="F1471" s="9" t="str">
        <f t="shared" si="45"/>
        <v>1</v>
      </c>
      <c r="G1471" s="1" t="s">
        <v>198</v>
      </c>
      <c r="H1471" s="10">
        <v>2033.8</v>
      </c>
    </row>
    <row r="1472" spans="1:8" x14ac:dyDescent="0.25">
      <c r="A1472" s="1">
        <v>0</v>
      </c>
      <c r="B1472" s="1">
        <v>92402</v>
      </c>
      <c r="C1472" s="1" t="s">
        <v>627</v>
      </c>
      <c r="D1472" s="1">
        <v>1310003</v>
      </c>
      <c r="E1472" s="1" t="str">
        <f t="shared" si="44"/>
        <v>924021310003</v>
      </c>
      <c r="F1472" s="9" t="str">
        <f t="shared" si="45"/>
        <v>1</v>
      </c>
      <c r="G1472" s="1" t="s">
        <v>200</v>
      </c>
      <c r="H1472" s="10">
        <v>1131.2</v>
      </c>
    </row>
    <row r="1473" spans="1:8" x14ac:dyDescent="0.25">
      <c r="A1473" s="1">
        <v>0</v>
      </c>
      <c r="B1473" s="1">
        <v>92402</v>
      </c>
      <c r="C1473" s="1" t="s">
        <v>627</v>
      </c>
      <c r="D1473" s="1">
        <v>1310004</v>
      </c>
      <c r="E1473" s="1" t="str">
        <f t="shared" si="44"/>
        <v>924021310004</v>
      </c>
      <c r="F1473" s="9" t="str">
        <f t="shared" si="45"/>
        <v>1</v>
      </c>
      <c r="G1473" s="1" t="s">
        <v>201</v>
      </c>
      <c r="H1473" s="10">
        <v>1027.0999999999999</v>
      </c>
    </row>
    <row r="1474" spans="1:8" x14ac:dyDescent="0.25">
      <c r="A1474" s="1">
        <v>0</v>
      </c>
      <c r="B1474" s="1">
        <v>92402</v>
      </c>
      <c r="C1474" s="1" t="s">
        <v>627</v>
      </c>
      <c r="D1474" s="1">
        <v>1310005</v>
      </c>
      <c r="E1474" s="1" t="str">
        <f t="shared" si="44"/>
        <v>924021310005</v>
      </c>
      <c r="F1474" s="9" t="str">
        <f t="shared" si="45"/>
        <v>1</v>
      </c>
      <c r="G1474" s="1" t="s">
        <v>202</v>
      </c>
      <c r="H1474" s="10">
        <v>150</v>
      </c>
    </row>
    <row r="1475" spans="1:8" x14ac:dyDescent="0.25">
      <c r="A1475" s="1">
        <v>0</v>
      </c>
      <c r="B1475" s="1">
        <v>92402</v>
      </c>
      <c r="C1475" s="1" t="s">
        <v>627</v>
      </c>
      <c r="D1475" s="1">
        <v>1600001</v>
      </c>
      <c r="E1475" s="1" t="str">
        <f t="shared" ref="E1475:E1538" si="46">CONCATENATE(B1475,D1475)</f>
        <v>924021600001</v>
      </c>
      <c r="F1475" s="9" t="str">
        <f t="shared" ref="F1475:F1538" si="47">MID(D1475,1,1)</f>
        <v>1</v>
      </c>
      <c r="G1475" s="1" t="s">
        <v>207</v>
      </c>
      <c r="H1475" s="10">
        <v>1603.7</v>
      </c>
    </row>
    <row r="1476" spans="1:8" x14ac:dyDescent="0.25">
      <c r="A1476" s="1">
        <v>0</v>
      </c>
      <c r="B1476" s="1">
        <v>92402</v>
      </c>
      <c r="C1476" s="1" t="s">
        <v>627</v>
      </c>
      <c r="D1476" s="1">
        <v>2100001</v>
      </c>
      <c r="E1476" s="1" t="str">
        <f t="shared" si="46"/>
        <v>924022100001</v>
      </c>
      <c r="F1476" s="9" t="str">
        <f t="shared" si="47"/>
        <v>2</v>
      </c>
      <c r="G1476" s="1" t="s">
        <v>257</v>
      </c>
      <c r="H1476" s="10">
        <v>1000</v>
      </c>
    </row>
    <row r="1477" spans="1:8" x14ac:dyDescent="0.25">
      <c r="A1477" s="1">
        <v>0</v>
      </c>
      <c r="B1477" s="1">
        <v>92402</v>
      </c>
      <c r="C1477" s="1" t="s">
        <v>627</v>
      </c>
      <c r="D1477" s="1">
        <v>2120000</v>
      </c>
      <c r="E1477" s="1" t="str">
        <f t="shared" si="46"/>
        <v>924022120000</v>
      </c>
      <c r="F1477" s="9" t="str">
        <f t="shared" si="47"/>
        <v>2</v>
      </c>
      <c r="G1477" s="1" t="s">
        <v>211</v>
      </c>
      <c r="H1477" s="10">
        <v>2000</v>
      </c>
    </row>
    <row r="1478" spans="1:8" x14ac:dyDescent="0.25">
      <c r="A1478" s="1">
        <v>0</v>
      </c>
      <c r="B1478" s="1">
        <v>92402</v>
      </c>
      <c r="C1478" s="1" t="s">
        <v>627</v>
      </c>
      <c r="D1478" s="1">
        <v>2130001</v>
      </c>
      <c r="E1478" s="1" t="str">
        <f t="shared" si="46"/>
        <v>924022130001</v>
      </c>
      <c r="F1478" s="9" t="str">
        <f t="shared" si="47"/>
        <v>2</v>
      </c>
      <c r="G1478" s="1" t="s">
        <v>212</v>
      </c>
      <c r="H1478" s="10">
        <v>2000</v>
      </c>
    </row>
    <row r="1479" spans="1:8" x14ac:dyDescent="0.25">
      <c r="A1479" s="1">
        <v>0</v>
      </c>
      <c r="B1479" s="1">
        <v>92402</v>
      </c>
      <c r="C1479" s="1" t="s">
        <v>627</v>
      </c>
      <c r="D1479" s="1">
        <v>2210001</v>
      </c>
      <c r="E1479" s="1" t="str">
        <f t="shared" si="46"/>
        <v>924022210001</v>
      </c>
      <c r="F1479" s="9" t="str">
        <f t="shared" si="47"/>
        <v>2</v>
      </c>
      <c r="G1479" s="1" t="s">
        <v>220</v>
      </c>
      <c r="H1479" s="10">
        <v>5000</v>
      </c>
    </row>
    <row r="1480" spans="1:8" x14ac:dyDescent="0.25">
      <c r="A1480" s="1">
        <v>0</v>
      </c>
      <c r="B1480" s="1">
        <v>92402</v>
      </c>
      <c r="C1480" s="1" t="s">
        <v>627</v>
      </c>
      <c r="D1480" s="1">
        <v>2210101</v>
      </c>
      <c r="E1480" s="1" t="str">
        <f t="shared" si="46"/>
        <v>924022210101</v>
      </c>
      <c r="F1480" s="9" t="str">
        <f t="shared" si="47"/>
        <v>2</v>
      </c>
      <c r="G1480" s="1" t="s">
        <v>221</v>
      </c>
      <c r="H1480" s="10">
        <v>1800</v>
      </c>
    </row>
    <row r="1481" spans="1:8" x14ac:dyDescent="0.25">
      <c r="A1481" s="1">
        <v>0</v>
      </c>
      <c r="B1481" s="1">
        <v>92402</v>
      </c>
      <c r="C1481" s="1" t="s">
        <v>627</v>
      </c>
      <c r="D1481" s="1">
        <v>2219903</v>
      </c>
      <c r="E1481" s="1" t="str">
        <f t="shared" si="46"/>
        <v>924022219903</v>
      </c>
      <c r="F1481" s="9" t="str">
        <f t="shared" si="47"/>
        <v>2</v>
      </c>
      <c r="G1481" s="1" t="s">
        <v>628</v>
      </c>
      <c r="H1481" s="10">
        <v>500</v>
      </c>
    </row>
    <row r="1482" spans="1:8" x14ac:dyDescent="0.25">
      <c r="A1482" s="1">
        <v>0</v>
      </c>
      <c r="B1482" s="1">
        <v>92402</v>
      </c>
      <c r="C1482" s="1" t="s">
        <v>627</v>
      </c>
      <c r="D1482" s="1">
        <v>2219905</v>
      </c>
      <c r="E1482" s="1" t="str">
        <f t="shared" si="46"/>
        <v>924022219905</v>
      </c>
      <c r="F1482" s="9" t="str">
        <f t="shared" si="47"/>
        <v>2</v>
      </c>
      <c r="G1482" s="1" t="s">
        <v>225</v>
      </c>
      <c r="H1482" s="10">
        <v>300</v>
      </c>
    </row>
    <row r="1483" spans="1:8" x14ac:dyDescent="0.25">
      <c r="A1483" s="1">
        <v>0</v>
      </c>
      <c r="B1483" s="1">
        <v>92402</v>
      </c>
      <c r="C1483" s="1" t="s">
        <v>627</v>
      </c>
      <c r="D1483" s="1">
        <v>2220001</v>
      </c>
      <c r="E1483" s="1" t="str">
        <f t="shared" si="46"/>
        <v>924022220001</v>
      </c>
      <c r="F1483" s="9" t="str">
        <f t="shared" si="47"/>
        <v>2</v>
      </c>
      <c r="G1483" s="1" t="s">
        <v>226</v>
      </c>
      <c r="H1483" s="10">
        <v>1200</v>
      </c>
    </row>
    <row r="1484" spans="1:8" x14ac:dyDescent="0.25">
      <c r="A1484" s="1">
        <v>0</v>
      </c>
      <c r="B1484" s="1">
        <v>92402</v>
      </c>
      <c r="C1484" s="1" t="s">
        <v>627</v>
      </c>
      <c r="D1484" s="1">
        <v>2269911</v>
      </c>
      <c r="E1484" s="1" t="str">
        <f t="shared" si="46"/>
        <v>924022269911</v>
      </c>
      <c r="F1484" s="9" t="str">
        <f t="shared" si="47"/>
        <v>2</v>
      </c>
      <c r="G1484" s="1" t="s">
        <v>629</v>
      </c>
      <c r="H1484" s="10">
        <v>9000</v>
      </c>
    </row>
    <row r="1485" spans="1:8" x14ac:dyDescent="0.25">
      <c r="A1485" s="1">
        <v>0</v>
      </c>
      <c r="B1485" s="1">
        <v>92402</v>
      </c>
      <c r="C1485" s="1" t="s">
        <v>627</v>
      </c>
      <c r="D1485" s="1">
        <v>2279900</v>
      </c>
      <c r="E1485" s="1" t="str">
        <f t="shared" si="46"/>
        <v>924022279900</v>
      </c>
      <c r="F1485" s="9" t="str">
        <f t="shared" si="47"/>
        <v>2</v>
      </c>
      <c r="G1485" s="1" t="s">
        <v>630</v>
      </c>
      <c r="H1485" s="10">
        <v>5335.17</v>
      </c>
    </row>
    <row r="1486" spans="1:8" x14ac:dyDescent="0.25">
      <c r="A1486" s="1">
        <v>0</v>
      </c>
      <c r="B1486" s="1">
        <v>92402</v>
      </c>
      <c r="C1486" s="1" t="s">
        <v>627</v>
      </c>
      <c r="D1486" s="1">
        <v>2279901</v>
      </c>
      <c r="E1486" s="1" t="str">
        <f t="shared" si="46"/>
        <v>924022279901</v>
      </c>
      <c r="F1486" s="9" t="str">
        <f t="shared" si="47"/>
        <v>2</v>
      </c>
      <c r="G1486" s="1" t="s">
        <v>631</v>
      </c>
      <c r="H1486" s="10">
        <v>12500</v>
      </c>
    </row>
    <row r="1487" spans="1:8" x14ac:dyDescent="0.25">
      <c r="A1487" s="1">
        <v>0</v>
      </c>
      <c r="B1487" s="1">
        <v>92402</v>
      </c>
      <c r="C1487" s="1" t="s">
        <v>627</v>
      </c>
      <c r="D1487" s="1">
        <v>4800131</v>
      </c>
      <c r="E1487" s="1" t="str">
        <f t="shared" si="46"/>
        <v>924024800131</v>
      </c>
      <c r="F1487" s="9" t="str">
        <f t="shared" si="47"/>
        <v>4</v>
      </c>
      <c r="G1487" s="1" t="s">
        <v>632</v>
      </c>
      <c r="H1487" s="10">
        <v>4000</v>
      </c>
    </row>
    <row r="1488" spans="1:8" x14ac:dyDescent="0.25">
      <c r="A1488" s="1">
        <v>0</v>
      </c>
      <c r="B1488" s="1">
        <v>92402</v>
      </c>
      <c r="C1488" s="1" t="s">
        <v>627</v>
      </c>
      <c r="D1488" s="1">
        <v>6190028</v>
      </c>
      <c r="E1488" s="1" t="str">
        <f t="shared" si="46"/>
        <v>924026190028</v>
      </c>
      <c r="F1488" s="9" t="str">
        <f t="shared" si="47"/>
        <v>6</v>
      </c>
      <c r="G1488" s="1" t="s">
        <v>633</v>
      </c>
      <c r="H1488" s="10">
        <v>500</v>
      </c>
    </row>
    <row r="1489" spans="1:8" x14ac:dyDescent="0.25">
      <c r="A1489" s="1">
        <v>0</v>
      </c>
      <c r="B1489" s="1">
        <v>92403</v>
      </c>
      <c r="C1489" s="1" t="s">
        <v>634</v>
      </c>
      <c r="D1489" s="1">
        <v>1310001</v>
      </c>
      <c r="E1489" s="1" t="str">
        <f t="shared" si="46"/>
        <v>924031310001</v>
      </c>
      <c r="F1489" s="9" t="str">
        <f t="shared" si="47"/>
        <v>1</v>
      </c>
      <c r="G1489" s="1" t="s">
        <v>198</v>
      </c>
      <c r="H1489" s="10">
        <v>3086.7</v>
      </c>
    </row>
    <row r="1490" spans="1:8" x14ac:dyDescent="0.25">
      <c r="A1490" s="1">
        <v>0</v>
      </c>
      <c r="B1490" s="1">
        <v>92403</v>
      </c>
      <c r="C1490" s="1" t="s">
        <v>634</v>
      </c>
      <c r="D1490" s="1">
        <v>1310003</v>
      </c>
      <c r="E1490" s="1" t="str">
        <f t="shared" si="46"/>
        <v>924031310003</v>
      </c>
      <c r="F1490" s="9" t="str">
        <f t="shared" si="47"/>
        <v>1</v>
      </c>
      <c r="G1490" s="1" t="s">
        <v>200</v>
      </c>
      <c r="H1490" s="10">
        <v>1717.1</v>
      </c>
    </row>
    <row r="1491" spans="1:8" x14ac:dyDescent="0.25">
      <c r="A1491" s="1">
        <v>0</v>
      </c>
      <c r="B1491" s="1">
        <v>92403</v>
      </c>
      <c r="C1491" s="1" t="s">
        <v>634</v>
      </c>
      <c r="D1491" s="1">
        <v>1310004</v>
      </c>
      <c r="E1491" s="1" t="str">
        <f t="shared" si="46"/>
        <v>924031310004</v>
      </c>
      <c r="F1491" s="9" t="str">
        <f t="shared" si="47"/>
        <v>1</v>
      </c>
      <c r="G1491" s="1" t="s">
        <v>201</v>
      </c>
      <c r="H1491" s="10">
        <v>1670.8</v>
      </c>
    </row>
    <row r="1492" spans="1:8" x14ac:dyDescent="0.25">
      <c r="A1492" s="1">
        <v>0</v>
      </c>
      <c r="B1492" s="1">
        <v>92403</v>
      </c>
      <c r="C1492" s="1" t="s">
        <v>634</v>
      </c>
      <c r="D1492" s="1">
        <v>1310005</v>
      </c>
      <c r="E1492" s="1" t="str">
        <f t="shared" si="46"/>
        <v>924031310005</v>
      </c>
      <c r="F1492" s="9" t="str">
        <f t="shared" si="47"/>
        <v>1</v>
      </c>
      <c r="G1492" s="1" t="s">
        <v>202</v>
      </c>
      <c r="H1492" s="10">
        <v>150</v>
      </c>
    </row>
    <row r="1493" spans="1:8" x14ac:dyDescent="0.25">
      <c r="A1493" s="1">
        <v>0</v>
      </c>
      <c r="B1493" s="1">
        <v>92403</v>
      </c>
      <c r="C1493" s="1" t="s">
        <v>634</v>
      </c>
      <c r="D1493" s="1">
        <v>1600001</v>
      </c>
      <c r="E1493" s="1" t="str">
        <f t="shared" si="46"/>
        <v>924031600001</v>
      </c>
      <c r="F1493" s="9" t="str">
        <f t="shared" si="47"/>
        <v>1</v>
      </c>
      <c r="G1493" s="1" t="s">
        <v>207</v>
      </c>
      <c r="H1493" s="10">
        <v>2447.6</v>
      </c>
    </row>
    <row r="1494" spans="1:8" x14ac:dyDescent="0.25">
      <c r="A1494" s="1">
        <v>0</v>
      </c>
      <c r="B1494" s="1">
        <v>92403</v>
      </c>
      <c r="C1494" s="1" t="s">
        <v>634</v>
      </c>
      <c r="D1494" s="1">
        <v>2000001</v>
      </c>
      <c r="E1494" s="1" t="str">
        <f t="shared" si="46"/>
        <v>924032000001</v>
      </c>
      <c r="F1494" s="9" t="str">
        <f t="shared" si="47"/>
        <v>2</v>
      </c>
      <c r="G1494" s="1" t="s">
        <v>339</v>
      </c>
      <c r="H1494" s="10">
        <v>100</v>
      </c>
    </row>
    <row r="1495" spans="1:8" x14ac:dyDescent="0.25">
      <c r="A1495" s="1">
        <v>0</v>
      </c>
      <c r="B1495" s="1">
        <v>92403</v>
      </c>
      <c r="C1495" s="1" t="s">
        <v>634</v>
      </c>
      <c r="D1495" s="1">
        <v>2100001</v>
      </c>
      <c r="E1495" s="1" t="str">
        <f t="shared" si="46"/>
        <v>924032100001</v>
      </c>
      <c r="F1495" s="9" t="str">
        <f t="shared" si="47"/>
        <v>2</v>
      </c>
      <c r="G1495" s="1" t="s">
        <v>257</v>
      </c>
      <c r="H1495" s="10">
        <v>1000</v>
      </c>
    </row>
    <row r="1496" spans="1:8" x14ac:dyDescent="0.25">
      <c r="A1496" s="1">
        <v>0</v>
      </c>
      <c r="B1496" s="1">
        <v>92403</v>
      </c>
      <c r="C1496" s="1" t="s">
        <v>634</v>
      </c>
      <c r="D1496" s="1">
        <v>2120000</v>
      </c>
      <c r="E1496" s="1" t="str">
        <f t="shared" si="46"/>
        <v>924032120000</v>
      </c>
      <c r="F1496" s="9" t="str">
        <f t="shared" si="47"/>
        <v>2</v>
      </c>
      <c r="G1496" s="1" t="s">
        <v>211</v>
      </c>
      <c r="H1496" s="10">
        <v>3100</v>
      </c>
    </row>
    <row r="1497" spans="1:8" x14ac:dyDescent="0.25">
      <c r="A1497" s="1">
        <v>0</v>
      </c>
      <c r="B1497" s="1">
        <v>92403</v>
      </c>
      <c r="C1497" s="1" t="s">
        <v>634</v>
      </c>
      <c r="D1497" s="1">
        <v>2130001</v>
      </c>
      <c r="E1497" s="1" t="str">
        <f t="shared" si="46"/>
        <v>924032130001</v>
      </c>
      <c r="F1497" s="9" t="str">
        <f t="shared" si="47"/>
        <v>2</v>
      </c>
      <c r="G1497" s="1" t="s">
        <v>212</v>
      </c>
      <c r="H1497" s="10">
        <v>2000</v>
      </c>
    </row>
    <row r="1498" spans="1:8" x14ac:dyDescent="0.25">
      <c r="A1498" s="1">
        <v>0</v>
      </c>
      <c r="B1498" s="1">
        <v>92403</v>
      </c>
      <c r="C1498" s="1" t="s">
        <v>634</v>
      </c>
      <c r="D1498" s="1">
        <v>2210001</v>
      </c>
      <c r="E1498" s="1" t="str">
        <f t="shared" si="46"/>
        <v>924032210001</v>
      </c>
      <c r="F1498" s="9" t="str">
        <f t="shared" si="47"/>
        <v>2</v>
      </c>
      <c r="G1498" s="1" t="s">
        <v>220</v>
      </c>
      <c r="H1498" s="10">
        <v>4000</v>
      </c>
    </row>
    <row r="1499" spans="1:8" x14ac:dyDescent="0.25">
      <c r="A1499" s="1">
        <v>0</v>
      </c>
      <c r="B1499" s="1">
        <v>92403</v>
      </c>
      <c r="C1499" s="1" t="s">
        <v>634</v>
      </c>
      <c r="D1499" s="1">
        <v>2210101</v>
      </c>
      <c r="E1499" s="1" t="str">
        <f t="shared" si="46"/>
        <v>924032210101</v>
      </c>
      <c r="F1499" s="9" t="str">
        <f t="shared" si="47"/>
        <v>2</v>
      </c>
      <c r="G1499" s="1" t="s">
        <v>221</v>
      </c>
      <c r="H1499" s="10">
        <v>1000</v>
      </c>
    </row>
    <row r="1500" spans="1:8" x14ac:dyDescent="0.25">
      <c r="A1500" s="1">
        <v>0</v>
      </c>
      <c r="B1500" s="1">
        <v>92403</v>
      </c>
      <c r="C1500" s="1" t="s">
        <v>634</v>
      </c>
      <c r="D1500" s="1">
        <v>2219905</v>
      </c>
      <c r="E1500" s="1" t="str">
        <f t="shared" si="46"/>
        <v>924032219905</v>
      </c>
      <c r="F1500" s="9" t="str">
        <f t="shared" si="47"/>
        <v>2</v>
      </c>
      <c r="G1500" s="1" t="s">
        <v>225</v>
      </c>
      <c r="H1500" s="10">
        <v>300</v>
      </c>
    </row>
    <row r="1501" spans="1:8" x14ac:dyDescent="0.25">
      <c r="A1501" s="1">
        <v>0</v>
      </c>
      <c r="B1501" s="1">
        <v>92403</v>
      </c>
      <c r="C1501" s="1" t="s">
        <v>634</v>
      </c>
      <c r="D1501" s="1">
        <v>2220001</v>
      </c>
      <c r="E1501" s="1" t="str">
        <f t="shared" si="46"/>
        <v>924032220001</v>
      </c>
      <c r="F1501" s="9" t="str">
        <f t="shared" si="47"/>
        <v>2</v>
      </c>
      <c r="G1501" s="1" t="s">
        <v>226</v>
      </c>
      <c r="H1501" s="10">
        <v>750</v>
      </c>
    </row>
    <row r="1502" spans="1:8" x14ac:dyDescent="0.25">
      <c r="A1502" s="1">
        <v>0</v>
      </c>
      <c r="B1502" s="1">
        <v>92403</v>
      </c>
      <c r="C1502" s="1" t="s">
        <v>634</v>
      </c>
      <c r="D1502" s="1">
        <v>2269911</v>
      </c>
      <c r="E1502" s="1" t="str">
        <f t="shared" si="46"/>
        <v>924032269911</v>
      </c>
      <c r="F1502" s="9" t="str">
        <f t="shared" si="47"/>
        <v>2</v>
      </c>
      <c r="G1502" s="1" t="s">
        <v>629</v>
      </c>
      <c r="H1502" s="10">
        <v>11484.22</v>
      </c>
    </row>
    <row r="1503" spans="1:8" x14ac:dyDescent="0.25">
      <c r="A1503" s="1">
        <v>0</v>
      </c>
      <c r="B1503" s="1">
        <v>92403</v>
      </c>
      <c r="C1503" s="1" t="s">
        <v>634</v>
      </c>
      <c r="D1503" s="1">
        <v>2269933</v>
      </c>
      <c r="E1503" s="1" t="str">
        <f t="shared" si="46"/>
        <v>924032269933</v>
      </c>
      <c r="F1503" s="9" t="str">
        <f t="shared" si="47"/>
        <v>2</v>
      </c>
      <c r="G1503" s="1" t="s">
        <v>635</v>
      </c>
      <c r="H1503" s="10">
        <v>812</v>
      </c>
    </row>
    <row r="1504" spans="1:8" x14ac:dyDescent="0.25">
      <c r="A1504" s="1">
        <v>0</v>
      </c>
      <c r="B1504" s="1">
        <v>92403</v>
      </c>
      <c r="C1504" s="1" t="s">
        <v>634</v>
      </c>
      <c r="D1504" s="1">
        <v>2269934</v>
      </c>
      <c r="E1504" s="1" t="str">
        <f t="shared" si="46"/>
        <v>924032269934</v>
      </c>
      <c r="F1504" s="9" t="str">
        <f t="shared" si="47"/>
        <v>2</v>
      </c>
      <c r="G1504" s="1" t="s">
        <v>636</v>
      </c>
      <c r="H1504" s="10">
        <v>1831</v>
      </c>
    </row>
    <row r="1505" spans="1:8" x14ac:dyDescent="0.25">
      <c r="A1505" s="1">
        <v>0</v>
      </c>
      <c r="B1505" s="1">
        <v>92403</v>
      </c>
      <c r="C1505" s="1" t="s">
        <v>634</v>
      </c>
      <c r="D1505" s="1">
        <v>2279900</v>
      </c>
      <c r="E1505" s="1" t="str">
        <f t="shared" si="46"/>
        <v>924032279900</v>
      </c>
      <c r="F1505" s="9" t="str">
        <f t="shared" si="47"/>
        <v>2</v>
      </c>
      <c r="G1505" s="1" t="s">
        <v>229</v>
      </c>
      <c r="H1505" s="10">
        <v>5000</v>
      </c>
    </row>
    <row r="1506" spans="1:8" x14ac:dyDescent="0.25">
      <c r="A1506" s="1">
        <v>0</v>
      </c>
      <c r="B1506" s="1">
        <v>92403</v>
      </c>
      <c r="C1506" s="1" t="s">
        <v>634</v>
      </c>
      <c r="D1506" s="1">
        <v>2279901</v>
      </c>
      <c r="E1506" s="1" t="str">
        <f t="shared" si="46"/>
        <v>924032279901</v>
      </c>
      <c r="F1506" s="9" t="str">
        <f t="shared" si="47"/>
        <v>2</v>
      </c>
      <c r="G1506" s="1" t="s">
        <v>631</v>
      </c>
      <c r="H1506" s="10">
        <v>1700</v>
      </c>
    </row>
    <row r="1507" spans="1:8" x14ac:dyDescent="0.25">
      <c r="A1507" s="1">
        <v>0</v>
      </c>
      <c r="B1507" s="1">
        <v>92403</v>
      </c>
      <c r="C1507" s="1" t="s">
        <v>634</v>
      </c>
      <c r="D1507" s="1">
        <v>2279903</v>
      </c>
      <c r="E1507" s="1" t="str">
        <f t="shared" si="46"/>
        <v>924032279903</v>
      </c>
      <c r="F1507" s="9" t="str">
        <f t="shared" si="47"/>
        <v>2</v>
      </c>
      <c r="G1507" s="1" t="s">
        <v>637</v>
      </c>
      <c r="H1507" s="10">
        <v>1700</v>
      </c>
    </row>
    <row r="1508" spans="1:8" x14ac:dyDescent="0.25">
      <c r="A1508" s="1">
        <v>0</v>
      </c>
      <c r="B1508" s="1">
        <v>92403</v>
      </c>
      <c r="C1508" s="1" t="s">
        <v>634</v>
      </c>
      <c r="D1508" s="1">
        <v>2600002</v>
      </c>
      <c r="E1508" s="1" t="str">
        <f t="shared" si="46"/>
        <v>924032600002</v>
      </c>
      <c r="F1508" s="9" t="str">
        <f t="shared" si="47"/>
        <v>2</v>
      </c>
      <c r="G1508" s="1" t="s">
        <v>366</v>
      </c>
      <c r="H1508" s="10">
        <v>1384.12</v>
      </c>
    </row>
    <row r="1509" spans="1:8" x14ac:dyDescent="0.25">
      <c r="A1509" s="1">
        <v>0</v>
      </c>
      <c r="B1509" s="1">
        <v>92403</v>
      </c>
      <c r="C1509" s="1" t="s">
        <v>634</v>
      </c>
      <c r="D1509" s="1">
        <v>4800059</v>
      </c>
      <c r="E1509" s="1" t="str">
        <f t="shared" si="46"/>
        <v>924034800059</v>
      </c>
      <c r="F1509" s="9" t="str">
        <f t="shared" si="47"/>
        <v>4</v>
      </c>
      <c r="G1509" s="1" t="s">
        <v>638</v>
      </c>
      <c r="H1509" s="10">
        <v>750</v>
      </c>
    </row>
    <row r="1510" spans="1:8" x14ac:dyDescent="0.25">
      <c r="A1510" s="1">
        <v>0</v>
      </c>
      <c r="B1510" s="1">
        <v>92403</v>
      </c>
      <c r="C1510" s="1" t="s">
        <v>634</v>
      </c>
      <c r="D1510" s="1">
        <v>4800132</v>
      </c>
      <c r="E1510" s="1" t="str">
        <f t="shared" si="46"/>
        <v>924034800132</v>
      </c>
      <c r="F1510" s="9" t="str">
        <f t="shared" si="47"/>
        <v>4</v>
      </c>
      <c r="G1510" s="1" t="s">
        <v>639</v>
      </c>
      <c r="H1510" s="10">
        <v>3100</v>
      </c>
    </row>
    <row r="1511" spans="1:8" x14ac:dyDescent="0.25">
      <c r="A1511" s="1">
        <v>0</v>
      </c>
      <c r="B1511" s="1">
        <v>92403</v>
      </c>
      <c r="C1511" s="1" t="s">
        <v>634</v>
      </c>
      <c r="D1511" s="1">
        <v>6190034</v>
      </c>
      <c r="E1511" s="1" t="str">
        <f t="shared" si="46"/>
        <v>924036190034</v>
      </c>
      <c r="F1511" s="9" t="str">
        <f t="shared" si="47"/>
        <v>6</v>
      </c>
      <c r="G1511" s="1" t="s">
        <v>640</v>
      </c>
      <c r="H1511" s="10">
        <v>2500</v>
      </c>
    </row>
    <row r="1512" spans="1:8" x14ac:dyDescent="0.25">
      <c r="A1512" s="1">
        <v>0</v>
      </c>
      <c r="B1512" s="1">
        <v>92404</v>
      </c>
      <c r="C1512" s="1" t="s">
        <v>641</v>
      </c>
      <c r="D1512" s="1">
        <v>1300001</v>
      </c>
      <c r="E1512" s="1" t="str">
        <f t="shared" si="46"/>
        <v>924041300001</v>
      </c>
      <c r="F1512" s="9" t="str">
        <f t="shared" si="47"/>
        <v>1</v>
      </c>
      <c r="G1512" s="1" t="s">
        <v>193</v>
      </c>
      <c r="H1512" s="10">
        <v>1143</v>
      </c>
    </row>
    <row r="1513" spans="1:8" x14ac:dyDescent="0.25">
      <c r="A1513" s="1">
        <v>0</v>
      </c>
      <c r="B1513" s="1">
        <v>92404</v>
      </c>
      <c r="C1513" s="1" t="s">
        <v>641</v>
      </c>
      <c r="D1513" s="1">
        <v>1300002</v>
      </c>
      <c r="E1513" s="1" t="str">
        <f t="shared" si="46"/>
        <v>924041300002</v>
      </c>
      <c r="F1513" s="9" t="str">
        <f t="shared" si="47"/>
        <v>1</v>
      </c>
      <c r="G1513" s="1" t="s">
        <v>194</v>
      </c>
      <c r="H1513" s="10">
        <v>281.39999999999998</v>
      </c>
    </row>
    <row r="1514" spans="1:8" x14ac:dyDescent="0.25">
      <c r="A1514" s="1">
        <v>0</v>
      </c>
      <c r="B1514" s="1">
        <v>92404</v>
      </c>
      <c r="C1514" s="1" t="s">
        <v>641</v>
      </c>
      <c r="D1514" s="1">
        <v>1300201</v>
      </c>
      <c r="E1514" s="1" t="str">
        <f t="shared" si="46"/>
        <v>924041300201</v>
      </c>
      <c r="F1514" s="9" t="str">
        <f t="shared" si="47"/>
        <v>1</v>
      </c>
      <c r="G1514" s="1" t="s">
        <v>196</v>
      </c>
      <c r="H1514" s="10">
        <v>635.88</v>
      </c>
    </row>
    <row r="1515" spans="1:8" x14ac:dyDescent="0.25">
      <c r="A1515" s="1">
        <v>0</v>
      </c>
      <c r="B1515" s="1">
        <v>92404</v>
      </c>
      <c r="C1515" s="1" t="s">
        <v>641</v>
      </c>
      <c r="D1515" s="1">
        <v>1300202</v>
      </c>
      <c r="E1515" s="1" t="str">
        <f t="shared" si="46"/>
        <v>924041300202</v>
      </c>
      <c r="F1515" s="9" t="str">
        <f t="shared" si="47"/>
        <v>1</v>
      </c>
      <c r="G1515" s="1" t="s">
        <v>197</v>
      </c>
      <c r="H1515" s="10">
        <v>618.66</v>
      </c>
    </row>
    <row r="1516" spans="1:8" x14ac:dyDescent="0.25">
      <c r="A1516" s="1">
        <v>0</v>
      </c>
      <c r="B1516" s="1">
        <v>92404</v>
      </c>
      <c r="C1516" s="1" t="s">
        <v>641</v>
      </c>
      <c r="D1516" s="1">
        <v>1310001</v>
      </c>
      <c r="E1516" s="1" t="str">
        <f t="shared" si="46"/>
        <v>924041310001</v>
      </c>
      <c r="F1516" s="9" t="str">
        <f t="shared" si="47"/>
        <v>1</v>
      </c>
      <c r="G1516" s="1" t="s">
        <v>198</v>
      </c>
      <c r="H1516" s="10">
        <v>1666.9</v>
      </c>
    </row>
    <row r="1517" spans="1:8" x14ac:dyDescent="0.25">
      <c r="A1517" s="1">
        <v>0</v>
      </c>
      <c r="B1517" s="1">
        <v>92404</v>
      </c>
      <c r="C1517" s="1" t="s">
        <v>641</v>
      </c>
      <c r="D1517" s="1">
        <v>1310003</v>
      </c>
      <c r="E1517" s="1" t="str">
        <f t="shared" si="46"/>
        <v>924041310003</v>
      </c>
      <c r="F1517" s="9" t="str">
        <f t="shared" si="47"/>
        <v>1</v>
      </c>
      <c r="G1517" s="1" t="s">
        <v>200</v>
      </c>
      <c r="H1517" s="10">
        <v>927.11</v>
      </c>
    </row>
    <row r="1518" spans="1:8" x14ac:dyDescent="0.25">
      <c r="A1518" s="1">
        <v>0</v>
      </c>
      <c r="B1518" s="1">
        <v>92404</v>
      </c>
      <c r="C1518" s="1" t="s">
        <v>641</v>
      </c>
      <c r="D1518" s="1">
        <v>1310004</v>
      </c>
      <c r="E1518" s="1" t="str">
        <f t="shared" si="46"/>
        <v>924041310004</v>
      </c>
      <c r="F1518" s="9" t="str">
        <f t="shared" si="47"/>
        <v>1</v>
      </c>
      <c r="G1518" s="1" t="s">
        <v>201</v>
      </c>
      <c r="H1518" s="10">
        <v>841.9</v>
      </c>
    </row>
    <row r="1519" spans="1:8" x14ac:dyDescent="0.25">
      <c r="A1519" s="1">
        <v>0</v>
      </c>
      <c r="B1519" s="1">
        <v>92404</v>
      </c>
      <c r="C1519" s="1" t="s">
        <v>641</v>
      </c>
      <c r="D1519" s="1">
        <v>1310005</v>
      </c>
      <c r="E1519" s="1" t="str">
        <f t="shared" si="46"/>
        <v>924041310005</v>
      </c>
      <c r="F1519" s="9" t="str">
        <f t="shared" si="47"/>
        <v>1</v>
      </c>
      <c r="G1519" s="1" t="s">
        <v>202</v>
      </c>
      <c r="H1519" s="10">
        <v>150</v>
      </c>
    </row>
    <row r="1520" spans="1:8" x14ac:dyDescent="0.25">
      <c r="A1520" s="1">
        <v>0</v>
      </c>
      <c r="B1520" s="1">
        <v>92404</v>
      </c>
      <c r="C1520" s="1" t="s">
        <v>641</v>
      </c>
      <c r="D1520" s="1">
        <v>1600001</v>
      </c>
      <c r="E1520" s="1" t="str">
        <f t="shared" si="46"/>
        <v>924041600001</v>
      </c>
      <c r="F1520" s="9" t="str">
        <f t="shared" si="47"/>
        <v>1</v>
      </c>
      <c r="G1520" s="1" t="s">
        <v>207</v>
      </c>
      <c r="H1520" s="10">
        <v>2212</v>
      </c>
    </row>
    <row r="1521" spans="1:8" x14ac:dyDescent="0.25">
      <c r="A1521" s="1">
        <v>0</v>
      </c>
      <c r="B1521" s="1">
        <v>92404</v>
      </c>
      <c r="C1521" s="1" t="s">
        <v>641</v>
      </c>
      <c r="D1521" s="1">
        <v>2100001</v>
      </c>
      <c r="E1521" s="1" t="str">
        <f t="shared" si="46"/>
        <v>924042100001</v>
      </c>
      <c r="F1521" s="9" t="str">
        <f t="shared" si="47"/>
        <v>2</v>
      </c>
      <c r="G1521" s="1" t="s">
        <v>257</v>
      </c>
      <c r="H1521" s="10">
        <v>1000</v>
      </c>
    </row>
    <row r="1522" spans="1:8" x14ac:dyDescent="0.25">
      <c r="A1522" s="1">
        <v>0</v>
      </c>
      <c r="B1522" s="1">
        <v>92404</v>
      </c>
      <c r="C1522" s="1" t="s">
        <v>641</v>
      </c>
      <c r="D1522" s="1">
        <v>2120000</v>
      </c>
      <c r="E1522" s="1" t="str">
        <f t="shared" si="46"/>
        <v>924042120000</v>
      </c>
      <c r="F1522" s="9" t="str">
        <f t="shared" si="47"/>
        <v>2</v>
      </c>
      <c r="G1522" s="1" t="s">
        <v>211</v>
      </c>
      <c r="H1522" s="10">
        <v>2500</v>
      </c>
    </row>
    <row r="1523" spans="1:8" x14ac:dyDescent="0.25">
      <c r="A1523" s="1">
        <v>0</v>
      </c>
      <c r="B1523" s="1">
        <v>92404</v>
      </c>
      <c r="C1523" s="1" t="s">
        <v>641</v>
      </c>
      <c r="D1523" s="1">
        <v>2130001</v>
      </c>
      <c r="E1523" s="1" t="str">
        <f t="shared" si="46"/>
        <v>924042130001</v>
      </c>
      <c r="F1523" s="9" t="str">
        <f t="shared" si="47"/>
        <v>2</v>
      </c>
      <c r="G1523" s="1" t="s">
        <v>212</v>
      </c>
      <c r="H1523" s="10">
        <v>500</v>
      </c>
    </row>
    <row r="1524" spans="1:8" x14ac:dyDescent="0.25">
      <c r="A1524" s="1">
        <v>0</v>
      </c>
      <c r="B1524" s="1">
        <v>92404</v>
      </c>
      <c r="C1524" s="1" t="s">
        <v>641</v>
      </c>
      <c r="D1524" s="1">
        <v>2210001</v>
      </c>
      <c r="E1524" s="1" t="str">
        <f t="shared" si="46"/>
        <v>924042210001</v>
      </c>
      <c r="F1524" s="9" t="str">
        <f t="shared" si="47"/>
        <v>2</v>
      </c>
      <c r="G1524" s="1" t="s">
        <v>220</v>
      </c>
      <c r="H1524" s="10">
        <v>2500</v>
      </c>
    </row>
    <row r="1525" spans="1:8" x14ac:dyDescent="0.25">
      <c r="A1525" s="1">
        <v>0</v>
      </c>
      <c r="B1525" s="1">
        <v>92404</v>
      </c>
      <c r="C1525" s="1" t="s">
        <v>641</v>
      </c>
      <c r="D1525" s="1">
        <v>2210101</v>
      </c>
      <c r="E1525" s="1" t="str">
        <f t="shared" si="46"/>
        <v>924042210101</v>
      </c>
      <c r="F1525" s="9" t="str">
        <f t="shared" si="47"/>
        <v>2</v>
      </c>
      <c r="G1525" s="1" t="s">
        <v>221</v>
      </c>
      <c r="H1525" s="10">
        <v>130</v>
      </c>
    </row>
    <row r="1526" spans="1:8" x14ac:dyDescent="0.25">
      <c r="A1526" s="1">
        <v>0</v>
      </c>
      <c r="B1526" s="1">
        <v>92404</v>
      </c>
      <c r="C1526" s="1" t="s">
        <v>641</v>
      </c>
      <c r="D1526" s="1">
        <v>2220001</v>
      </c>
      <c r="E1526" s="1" t="str">
        <f t="shared" si="46"/>
        <v>924042220001</v>
      </c>
      <c r="F1526" s="9" t="str">
        <f t="shared" si="47"/>
        <v>2</v>
      </c>
      <c r="G1526" s="1" t="s">
        <v>226</v>
      </c>
      <c r="H1526" s="10">
        <v>400</v>
      </c>
    </row>
    <row r="1527" spans="1:8" x14ac:dyDescent="0.25">
      <c r="A1527" s="1">
        <v>0</v>
      </c>
      <c r="B1527" s="1">
        <v>92404</v>
      </c>
      <c r="C1527" s="1" t="s">
        <v>641</v>
      </c>
      <c r="D1527" s="1">
        <v>2269907</v>
      </c>
      <c r="E1527" s="1" t="str">
        <f t="shared" si="46"/>
        <v>924042269907</v>
      </c>
      <c r="F1527" s="9" t="str">
        <f t="shared" si="47"/>
        <v>2</v>
      </c>
      <c r="G1527" s="1" t="s">
        <v>642</v>
      </c>
      <c r="H1527" s="10">
        <v>3500</v>
      </c>
    </row>
    <row r="1528" spans="1:8" x14ac:dyDescent="0.25">
      <c r="A1528" s="1">
        <v>0</v>
      </c>
      <c r="B1528" s="1">
        <v>92404</v>
      </c>
      <c r="C1528" s="1" t="s">
        <v>641</v>
      </c>
      <c r="D1528" s="1">
        <v>2269911</v>
      </c>
      <c r="E1528" s="1" t="str">
        <f t="shared" si="46"/>
        <v>924042269911</v>
      </c>
      <c r="F1528" s="9" t="str">
        <f t="shared" si="47"/>
        <v>2</v>
      </c>
      <c r="G1528" s="1" t="s">
        <v>629</v>
      </c>
      <c r="H1528" s="10">
        <v>11760</v>
      </c>
    </row>
    <row r="1529" spans="1:8" x14ac:dyDescent="0.25">
      <c r="A1529" s="1">
        <v>0</v>
      </c>
      <c r="B1529" s="1">
        <v>92404</v>
      </c>
      <c r="C1529" s="1" t="s">
        <v>641</v>
      </c>
      <c r="D1529" s="1">
        <v>2279900</v>
      </c>
      <c r="E1529" s="1" t="str">
        <f t="shared" si="46"/>
        <v>924042279900</v>
      </c>
      <c r="F1529" s="9" t="str">
        <f t="shared" si="47"/>
        <v>2</v>
      </c>
      <c r="G1529" s="1" t="s">
        <v>630</v>
      </c>
      <c r="H1529" s="10">
        <v>5372.4</v>
      </c>
    </row>
    <row r="1530" spans="1:8" x14ac:dyDescent="0.25">
      <c r="A1530" s="1">
        <v>0</v>
      </c>
      <c r="B1530" s="1">
        <v>92404</v>
      </c>
      <c r="C1530" s="1" t="s">
        <v>641</v>
      </c>
      <c r="D1530" s="1">
        <v>4800133</v>
      </c>
      <c r="E1530" s="1" t="str">
        <f t="shared" si="46"/>
        <v>924044800133</v>
      </c>
      <c r="F1530" s="9" t="str">
        <f t="shared" si="47"/>
        <v>4</v>
      </c>
      <c r="G1530" s="1" t="s">
        <v>643</v>
      </c>
      <c r="H1530" s="10">
        <v>2400</v>
      </c>
    </row>
    <row r="1531" spans="1:8" x14ac:dyDescent="0.25">
      <c r="A1531" s="1">
        <v>0</v>
      </c>
      <c r="B1531" s="1">
        <v>92404</v>
      </c>
      <c r="C1531" s="1" t="s">
        <v>641</v>
      </c>
      <c r="D1531" s="1">
        <v>6000000</v>
      </c>
      <c r="E1531" s="1" t="str">
        <f t="shared" si="46"/>
        <v>924046000000</v>
      </c>
      <c r="F1531" s="9" t="str">
        <f t="shared" si="47"/>
        <v>6</v>
      </c>
      <c r="G1531" s="1" t="s">
        <v>644</v>
      </c>
      <c r="H1531" s="10">
        <v>4000</v>
      </c>
    </row>
    <row r="1532" spans="1:8" x14ac:dyDescent="0.25">
      <c r="A1532" s="1">
        <v>0</v>
      </c>
      <c r="B1532" s="1">
        <v>92404</v>
      </c>
      <c r="C1532" s="1" t="s">
        <v>641</v>
      </c>
      <c r="D1532" s="1">
        <v>6220000</v>
      </c>
      <c r="E1532" s="1" t="str">
        <f t="shared" si="46"/>
        <v>924046220000</v>
      </c>
      <c r="F1532" s="9" t="str">
        <f t="shared" si="47"/>
        <v>6</v>
      </c>
      <c r="G1532" s="1" t="s">
        <v>645</v>
      </c>
      <c r="H1532" s="10">
        <v>10000</v>
      </c>
    </row>
    <row r="1533" spans="1:8" x14ac:dyDescent="0.25">
      <c r="A1533" s="1">
        <v>0</v>
      </c>
      <c r="B1533" s="1">
        <v>92405</v>
      </c>
      <c r="C1533" s="1" t="s">
        <v>646</v>
      </c>
      <c r="D1533" s="1">
        <v>2100001</v>
      </c>
      <c r="E1533" s="1" t="str">
        <f t="shared" si="46"/>
        <v>924052100001</v>
      </c>
      <c r="F1533" s="9" t="str">
        <f t="shared" si="47"/>
        <v>2</v>
      </c>
      <c r="G1533" s="1" t="s">
        <v>257</v>
      </c>
      <c r="H1533" s="10">
        <v>6000</v>
      </c>
    </row>
    <row r="1534" spans="1:8" x14ac:dyDescent="0.25">
      <c r="A1534" s="1">
        <v>0</v>
      </c>
      <c r="B1534" s="1">
        <v>92405</v>
      </c>
      <c r="C1534" s="1" t="s">
        <v>646</v>
      </c>
      <c r="D1534" s="1">
        <v>2120000</v>
      </c>
      <c r="E1534" s="1" t="str">
        <f t="shared" si="46"/>
        <v>924052120000</v>
      </c>
      <c r="F1534" s="9" t="str">
        <f t="shared" si="47"/>
        <v>2</v>
      </c>
      <c r="G1534" s="1" t="s">
        <v>211</v>
      </c>
      <c r="H1534" s="10">
        <v>300</v>
      </c>
    </row>
    <row r="1535" spans="1:8" x14ac:dyDescent="0.25">
      <c r="A1535" s="1">
        <v>0</v>
      </c>
      <c r="B1535" s="1">
        <v>92405</v>
      </c>
      <c r="C1535" s="1" t="s">
        <v>646</v>
      </c>
      <c r="D1535" s="1">
        <v>2130001</v>
      </c>
      <c r="E1535" s="1" t="str">
        <f t="shared" si="46"/>
        <v>924052130001</v>
      </c>
      <c r="F1535" s="9" t="str">
        <f t="shared" si="47"/>
        <v>2</v>
      </c>
      <c r="G1535" s="1" t="s">
        <v>212</v>
      </c>
      <c r="H1535" s="10">
        <v>200</v>
      </c>
    </row>
    <row r="1536" spans="1:8" x14ac:dyDescent="0.25">
      <c r="A1536" s="1">
        <v>0</v>
      </c>
      <c r="B1536" s="1">
        <v>92405</v>
      </c>
      <c r="C1536" s="1" t="s">
        <v>646</v>
      </c>
      <c r="D1536" s="1">
        <v>2210001</v>
      </c>
      <c r="E1536" s="1" t="str">
        <f t="shared" si="46"/>
        <v>924052210001</v>
      </c>
      <c r="F1536" s="9" t="str">
        <f t="shared" si="47"/>
        <v>2</v>
      </c>
      <c r="G1536" s="1" t="s">
        <v>220</v>
      </c>
      <c r="H1536" s="10">
        <v>100</v>
      </c>
    </row>
    <row r="1537" spans="1:8" x14ac:dyDescent="0.25">
      <c r="A1537" s="1">
        <v>0</v>
      </c>
      <c r="B1537" s="1">
        <v>92405</v>
      </c>
      <c r="C1537" s="1" t="s">
        <v>646</v>
      </c>
      <c r="D1537" s="1">
        <v>2210101</v>
      </c>
      <c r="E1537" s="1" t="str">
        <f t="shared" si="46"/>
        <v>924052210101</v>
      </c>
      <c r="F1537" s="9" t="str">
        <f t="shared" si="47"/>
        <v>2</v>
      </c>
      <c r="G1537" s="1" t="s">
        <v>221</v>
      </c>
      <c r="H1537" s="10">
        <v>450</v>
      </c>
    </row>
    <row r="1538" spans="1:8" x14ac:dyDescent="0.25">
      <c r="A1538" s="1">
        <v>0</v>
      </c>
      <c r="B1538" s="1">
        <v>92405</v>
      </c>
      <c r="C1538" s="1" t="s">
        <v>646</v>
      </c>
      <c r="D1538" s="1">
        <v>2220001</v>
      </c>
      <c r="E1538" s="1" t="str">
        <f t="shared" si="46"/>
        <v>924052220001</v>
      </c>
      <c r="F1538" s="9" t="str">
        <f t="shared" si="47"/>
        <v>2</v>
      </c>
      <c r="G1538" s="1" t="s">
        <v>226</v>
      </c>
      <c r="H1538" s="10">
        <v>50</v>
      </c>
    </row>
    <row r="1539" spans="1:8" x14ac:dyDescent="0.25">
      <c r="A1539" s="1">
        <v>0</v>
      </c>
      <c r="B1539" s="1">
        <v>92405</v>
      </c>
      <c r="C1539" s="1" t="s">
        <v>646</v>
      </c>
      <c r="D1539" s="1">
        <v>2269911</v>
      </c>
      <c r="E1539" s="1" t="str">
        <f t="shared" ref="E1539:E1587" si="48">CONCATENATE(B1539,D1539)</f>
        <v>924052269911</v>
      </c>
      <c r="F1539" s="9" t="str">
        <f t="shared" ref="F1539:F1587" si="49">MID(D1539,1,1)</f>
        <v>2</v>
      </c>
      <c r="G1539" s="1" t="s">
        <v>629</v>
      </c>
      <c r="H1539" s="10">
        <v>4770</v>
      </c>
    </row>
    <row r="1540" spans="1:8" x14ac:dyDescent="0.25">
      <c r="A1540" s="1">
        <v>0</v>
      </c>
      <c r="B1540" s="1">
        <v>92406</v>
      </c>
      <c r="C1540" s="1" t="s">
        <v>647</v>
      </c>
      <c r="D1540" s="1">
        <v>1310001</v>
      </c>
      <c r="E1540" s="1" t="str">
        <f t="shared" si="48"/>
        <v>924061310001</v>
      </c>
      <c r="F1540" s="9" t="str">
        <f t="shared" si="49"/>
        <v>1</v>
      </c>
      <c r="G1540" s="1" t="s">
        <v>198</v>
      </c>
      <c r="H1540" s="10">
        <v>1807.6</v>
      </c>
    </row>
    <row r="1541" spans="1:8" x14ac:dyDescent="0.25">
      <c r="A1541" s="1">
        <v>0</v>
      </c>
      <c r="B1541" s="1">
        <v>92406</v>
      </c>
      <c r="C1541" s="1" t="s">
        <v>647</v>
      </c>
      <c r="D1541" s="1">
        <v>1310003</v>
      </c>
      <c r="E1541" s="1" t="str">
        <f t="shared" si="48"/>
        <v>924061310003</v>
      </c>
      <c r="F1541" s="9" t="str">
        <f t="shared" si="49"/>
        <v>1</v>
      </c>
      <c r="G1541" s="1" t="s">
        <v>200</v>
      </c>
      <c r="H1541" s="10">
        <v>1005.3</v>
      </c>
    </row>
    <row r="1542" spans="1:8" x14ac:dyDescent="0.25">
      <c r="A1542" s="1">
        <v>0</v>
      </c>
      <c r="B1542" s="1">
        <v>92406</v>
      </c>
      <c r="C1542" s="1" t="s">
        <v>647</v>
      </c>
      <c r="D1542" s="1">
        <v>1310004</v>
      </c>
      <c r="E1542" s="1" t="str">
        <f t="shared" si="48"/>
        <v>924061310004</v>
      </c>
      <c r="F1542" s="9" t="str">
        <f t="shared" si="49"/>
        <v>1</v>
      </c>
      <c r="G1542" s="1" t="s">
        <v>201</v>
      </c>
      <c r="H1542" s="10">
        <v>912.86</v>
      </c>
    </row>
    <row r="1543" spans="1:8" x14ac:dyDescent="0.25">
      <c r="A1543" s="1">
        <v>0</v>
      </c>
      <c r="B1543" s="1">
        <v>92406</v>
      </c>
      <c r="C1543" s="1" t="s">
        <v>647</v>
      </c>
      <c r="D1543" s="1">
        <v>1310005</v>
      </c>
      <c r="E1543" s="1" t="str">
        <f t="shared" si="48"/>
        <v>924061310005</v>
      </c>
      <c r="F1543" s="9" t="str">
        <f t="shared" si="49"/>
        <v>1</v>
      </c>
      <c r="G1543" s="1" t="s">
        <v>202</v>
      </c>
      <c r="H1543" s="10">
        <v>150</v>
      </c>
    </row>
    <row r="1544" spans="1:8" x14ac:dyDescent="0.25">
      <c r="A1544" s="1">
        <v>0</v>
      </c>
      <c r="B1544" s="1">
        <v>92406</v>
      </c>
      <c r="C1544" s="1" t="s">
        <v>647</v>
      </c>
      <c r="D1544" s="1">
        <v>1600001</v>
      </c>
      <c r="E1544" s="1" t="str">
        <f t="shared" si="48"/>
        <v>924061600001</v>
      </c>
      <c r="F1544" s="9" t="str">
        <f t="shared" si="49"/>
        <v>1</v>
      </c>
      <c r="G1544" s="1" t="s">
        <v>207</v>
      </c>
      <c r="H1544" s="10">
        <v>1425.4</v>
      </c>
    </row>
    <row r="1545" spans="1:8" x14ac:dyDescent="0.25">
      <c r="A1545" s="1">
        <v>0</v>
      </c>
      <c r="B1545" s="1">
        <v>92406</v>
      </c>
      <c r="C1545" s="1" t="s">
        <v>647</v>
      </c>
      <c r="D1545" s="1">
        <v>2100001</v>
      </c>
      <c r="E1545" s="1" t="str">
        <f t="shared" si="48"/>
        <v>924062100001</v>
      </c>
      <c r="F1545" s="9" t="str">
        <f t="shared" si="49"/>
        <v>2</v>
      </c>
      <c r="G1545" s="1" t="s">
        <v>257</v>
      </c>
      <c r="H1545" s="10">
        <v>4500</v>
      </c>
    </row>
    <row r="1546" spans="1:8" x14ac:dyDescent="0.25">
      <c r="A1546" s="1">
        <v>0</v>
      </c>
      <c r="B1546" s="1">
        <v>92406</v>
      </c>
      <c r="C1546" s="1" t="s">
        <v>647</v>
      </c>
      <c r="D1546" s="1">
        <v>2120000</v>
      </c>
      <c r="E1546" s="1" t="str">
        <f t="shared" si="48"/>
        <v>924062120000</v>
      </c>
      <c r="F1546" s="9" t="str">
        <f t="shared" si="49"/>
        <v>2</v>
      </c>
      <c r="G1546" s="1" t="s">
        <v>211</v>
      </c>
      <c r="H1546" s="10">
        <v>2500</v>
      </c>
    </row>
    <row r="1547" spans="1:8" x14ac:dyDescent="0.25">
      <c r="A1547" s="1">
        <v>0</v>
      </c>
      <c r="B1547" s="1">
        <v>92406</v>
      </c>
      <c r="C1547" s="1" t="s">
        <v>647</v>
      </c>
      <c r="D1547" s="1">
        <v>2130001</v>
      </c>
      <c r="E1547" s="1" t="str">
        <f t="shared" si="48"/>
        <v>924062130001</v>
      </c>
      <c r="F1547" s="9" t="str">
        <f t="shared" si="49"/>
        <v>2</v>
      </c>
      <c r="G1547" s="1" t="s">
        <v>212</v>
      </c>
      <c r="H1547" s="10">
        <v>1000</v>
      </c>
    </row>
    <row r="1548" spans="1:8" x14ac:dyDescent="0.25">
      <c r="A1548" s="1">
        <v>0</v>
      </c>
      <c r="B1548" s="1">
        <v>92406</v>
      </c>
      <c r="C1548" s="1" t="s">
        <v>647</v>
      </c>
      <c r="D1548" s="1">
        <v>2210001</v>
      </c>
      <c r="E1548" s="1" t="str">
        <f t="shared" si="48"/>
        <v>924062210001</v>
      </c>
      <c r="F1548" s="9" t="str">
        <f t="shared" si="49"/>
        <v>2</v>
      </c>
      <c r="G1548" s="1" t="s">
        <v>220</v>
      </c>
      <c r="H1548" s="10">
        <v>2500</v>
      </c>
    </row>
    <row r="1549" spans="1:8" x14ac:dyDescent="0.25">
      <c r="A1549" s="1">
        <v>0</v>
      </c>
      <c r="B1549" s="1">
        <v>92406</v>
      </c>
      <c r="C1549" s="1" t="s">
        <v>647</v>
      </c>
      <c r="D1549" s="1">
        <v>2210101</v>
      </c>
      <c r="E1549" s="1" t="str">
        <f t="shared" si="48"/>
        <v>924062210101</v>
      </c>
      <c r="F1549" s="9" t="str">
        <f t="shared" si="49"/>
        <v>2</v>
      </c>
      <c r="G1549" s="1" t="s">
        <v>221</v>
      </c>
      <c r="H1549" s="10">
        <v>350</v>
      </c>
    </row>
    <row r="1550" spans="1:8" x14ac:dyDescent="0.25">
      <c r="A1550" s="1">
        <v>0</v>
      </c>
      <c r="B1550" s="1">
        <v>92406</v>
      </c>
      <c r="C1550" s="1" t="s">
        <v>647</v>
      </c>
      <c r="D1550" s="1">
        <v>2220001</v>
      </c>
      <c r="E1550" s="1" t="str">
        <f t="shared" si="48"/>
        <v>924062220001</v>
      </c>
      <c r="F1550" s="9" t="str">
        <f t="shared" si="49"/>
        <v>2</v>
      </c>
      <c r="G1550" s="1" t="s">
        <v>226</v>
      </c>
      <c r="H1550" s="10">
        <v>375</v>
      </c>
    </row>
    <row r="1551" spans="1:8" x14ac:dyDescent="0.25">
      <c r="A1551" s="1">
        <v>0</v>
      </c>
      <c r="B1551" s="1">
        <v>92406</v>
      </c>
      <c r="C1551" s="1" t="s">
        <v>647</v>
      </c>
      <c r="D1551" s="1">
        <v>2269911</v>
      </c>
      <c r="E1551" s="1" t="str">
        <f t="shared" si="48"/>
        <v>924062269911</v>
      </c>
      <c r="F1551" s="9" t="str">
        <f t="shared" si="49"/>
        <v>2</v>
      </c>
      <c r="G1551" s="1" t="s">
        <v>629</v>
      </c>
      <c r="H1551" s="10">
        <v>13270</v>
      </c>
    </row>
    <row r="1552" spans="1:8" x14ac:dyDescent="0.25">
      <c r="A1552" s="1">
        <v>0</v>
      </c>
      <c r="B1552" s="1">
        <v>92406</v>
      </c>
      <c r="C1552" s="1" t="s">
        <v>647</v>
      </c>
      <c r="D1552" s="1">
        <v>2269934</v>
      </c>
      <c r="E1552" s="1" t="str">
        <f t="shared" si="48"/>
        <v>924062269934</v>
      </c>
      <c r="F1552" s="9" t="str">
        <f t="shared" si="49"/>
        <v>2</v>
      </c>
      <c r="G1552" s="1" t="s">
        <v>636</v>
      </c>
      <c r="H1552" s="10">
        <v>1160.5</v>
      </c>
    </row>
    <row r="1553" spans="1:8" x14ac:dyDescent="0.25">
      <c r="A1553" s="1">
        <v>0</v>
      </c>
      <c r="B1553" s="1">
        <v>92406</v>
      </c>
      <c r="C1553" s="1" t="s">
        <v>647</v>
      </c>
      <c r="D1553" s="1">
        <v>2279900</v>
      </c>
      <c r="E1553" s="1" t="str">
        <f t="shared" si="48"/>
        <v>924062279900</v>
      </c>
      <c r="F1553" s="9" t="str">
        <f t="shared" si="49"/>
        <v>2</v>
      </c>
      <c r="G1553" s="1" t="s">
        <v>229</v>
      </c>
      <c r="H1553" s="10">
        <v>3500</v>
      </c>
    </row>
    <row r="1554" spans="1:8" x14ac:dyDescent="0.25">
      <c r="A1554" s="1">
        <v>0</v>
      </c>
      <c r="B1554" s="1">
        <v>92406</v>
      </c>
      <c r="C1554" s="1" t="s">
        <v>647</v>
      </c>
      <c r="D1554" s="1">
        <v>2600002</v>
      </c>
      <c r="E1554" s="1" t="str">
        <f t="shared" si="48"/>
        <v>924062600002</v>
      </c>
      <c r="F1554" s="9" t="str">
        <f t="shared" si="49"/>
        <v>2</v>
      </c>
      <c r="G1554" s="1" t="s">
        <v>366</v>
      </c>
      <c r="H1554" s="10">
        <v>1384.12</v>
      </c>
    </row>
    <row r="1555" spans="1:8" x14ac:dyDescent="0.25">
      <c r="A1555" s="1">
        <v>0</v>
      </c>
      <c r="B1555" s="1">
        <v>92406</v>
      </c>
      <c r="C1555" s="1" t="s">
        <v>647</v>
      </c>
      <c r="D1555" s="1">
        <v>6230000</v>
      </c>
      <c r="E1555" s="1" t="str">
        <f t="shared" si="48"/>
        <v>924066230000</v>
      </c>
      <c r="F1555" s="9" t="str">
        <f t="shared" si="49"/>
        <v>6</v>
      </c>
      <c r="G1555" s="1" t="s">
        <v>268</v>
      </c>
      <c r="H1555" s="10">
        <v>3000</v>
      </c>
    </row>
    <row r="1556" spans="1:8" x14ac:dyDescent="0.25">
      <c r="A1556" s="1">
        <v>0</v>
      </c>
      <c r="B1556" s="1">
        <v>92407</v>
      </c>
      <c r="C1556" s="1" t="s">
        <v>648</v>
      </c>
      <c r="D1556" s="1">
        <v>4680001</v>
      </c>
      <c r="E1556" s="1" t="str">
        <f t="shared" si="48"/>
        <v>924074680001</v>
      </c>
      <c r="F1556" s="9" t="str">
        <f t="shared" si="49"/>
        <v>4</v>
      </c>
      <c r="G1556" s="1" t="s">
        <v>649</v>
      </c>
      <c r="H1556" s="10">
        <v>85000</v>
      </c>
    </row>
    <row r="1557" spans="1:8" x14ac:dyDescent="0.25">
      <c r="A1557" s="1">
        <v>0</v>
      </c>
      <c r="B1557" s="1">
        <v>92900</v>
      </c>
      <c r="C1557" s="1" t="s">
        <v>650</v>
      </c>
      <c r="D1557" s="1">
        <v>500</v>
      </c>
      <c r="E1557" s="1" t="str">
        <f t="shared" si="48"/>
        <v>92900500</v>
      </c>
      <c r="F1557" s="9" t="str">
        <f t="shared" si="49"/>
        <v>5</v>
      </c>
      <c r="G1557" s="1" t="s">
        <v>651</v>
      </c>
      <c r="H1557" s="10">
        <v>90000</v>
      </c>
    </row>
    <row r="1558" spans="1:8" x14ac:dyDescent="0.25">
      <c r="A1558" s="1">
        <v>0</v>
      </c>
      <c r="B1558" s="1">
        <v>92900</v>
      </c>
      <c r="C1558" s="1" t="s">
        <v>650</v>
      </c>
      <c r="D1558" s="1">
        <v>2269935</v>
      </c>
      <c r="E1558" s="1" t="str">
        <f t="shared" si="48"/>
        <v>929002269935</v>
      </c>
      <c r="F1558" s="9" t="str">
        <f t="shared" si="49"/>
        <v>2</v>
      </c>
      <c r="G1558" s="1" t="s">
        <v>652</v>
      </c>
      <c r="H1558" s="10">
        <v>1714</v>
      </c>
    </row>
    <row r="1559" spans="1:8" x14ac:dyDescent="0.25">
      <c r="A1559" s="1">
        <v>0</v>
      </c>
      <c r="B1559" s="1">
        <v>93100</v>
      </c>
      <c r="C1559" s="1" t="s">
        <v>653</v>
      </c>
      <c r="D1559" s="1">
        <v>1200001</v>
      </c>
      <c r="E1559" s="1" t="str">
        <f t="shared" si="48"/>
        <v>931001200001</v>
      </c>
      <c r="F1559" s="9" t="str">
        <f t="shared" si="49"/>
        <v>1</v>
      </c>
      <c r="G1559" s="1" t="s">
        <v>240</v>
      </c>
      <c r="H1559" s="10">
        <v>47193</v>
      </c>
    </row>
    <row r="1560" spans="1:8" x14ac:dyDescent="0.25">
      <c r="A1560" s="1">
        <v>0</v>
      </c>
      <c r="B1560" s="1">
        <v>93100</v>
      </c>
      <c r="C1560" s="1" t="s">
        <v>653</v>
      </c>
      <c r="D1560" s="1">
        <v>1200101</v>
      </c>
      <c r="E1560" s="1" t="str">
        <f t="shared" si="48"/>
        <v>931001200101</v>
      </c>
      <c r="F1560" s="9" t="str">
        <f t="shared" si="49"/>
        <v>1</v>
      </c>
      <c r="G1560" s="1" t="s">
        <v>609</v>
      </c>
      <c r="H1560" s="10">
        <v>14412</v>
      </c>
    </row>
    <row r="1561" spans="1:8" x14ac:dyDescent="0.25">
      <c r="A1561" s="1">
        <v>0</v>
      </c>
      <c r="B1561" s="1">
        <v>93100</v>
      </c>
      <c r="C1561" s="1" t="s">
        <v>653</v>
      </c>
      <c r="D1561" s="1">
        <v>1200301</v>
      </c>
      <c r="E1561" s="1" t="str">
        <f t="shared" si="48"/>
        <v>931001200301</v>
      </c>
      <c r="F1561" s="9" t="str">
        <f t="shared" si="49"/>
        <v>1</v>
      </c>
      <c r="G1561" s="1" t="s">
        <v>188</v>
      </c>
      <c r="H1561" s="10">
        <v>44152</v>
      </c>
    </row>
    <row r="1562" spans="1:8" x14ac:dyDescent="0.25">
      <c r="A1562" s="1">
        <v>0</v>
      </c>
      <c r="B1562" s="1">
        <v>93100</v>
      </c>
      <c r="C1562" s="1" t="s">
        <v>653</v>
      </c>
      <c r="D1562" s="1">
        <v>1200601</v>
      </c>
      <c r="E1562" s="1" t="str">
        <f t="shared" si="48"/>
        <v>931001200601</v>
      </c>
      <c r="F1562" s="9" t="str">
        <f t="shared" si="49"/>
        <v>1</v>
      </c>
      <c r="G1562" s="1" t="s">
        <v>190</v>
      </c>
      <c r="H1562" s="10">
        <v>8461.2999999999993</v>
      </c>
    </row>
    <row r="1563" spans="1:8" x14ac:dyDescent="0.25">
      <c r="A1563" s="1">
        <v>0</v>
      </c>
      <c r="B1563" s="1">
        <v>93100</v>
      </c>
      <c r="C1563" s="1" t="s">
        <v>653</v>
      </c>
      <c r="D1563" s="1">
        <v>1210001</v>
      </c>
      <c r="E1563" s="1" t="str">
        <f t="shared" si="48"/>
        <v>931001210001</v>
      </c>
      <c r="F1563" s="9" t="str">
        <f t="shared" si="49"/>
        <v>1</v>
      </c>
      <c r="G1563" s="1" t="s">
        <v>191</v>
      </c>
      <c r="H1563" s="10">
        <v>73880</v>
      </c>
    </row>
    <row r="1564" spans="1:8" x14ac:dyDescent="0.25">
      <c r="A1564" s="1">
        <v>0</v>
      </c>
      <c r="B1564" s="1">
        <v>93100</v>
      </c>
      <c r="C1564" s="1" t="s">
        <v>653</v>
      </c>
      <c r="D1564" s="1">
        <v>1210101</v>
      </c>
      <c r="E1564" s="1" t="str">
        <f t="shared" si="48"/>
        <v>931001210101</v>
      </c>
      <c r="F1564" s="9" t="str">
        <f t="shared" si="49"/>
        <v>1</v>
      </c>
      <c r="G1564" s="1" t="s">
        <v>192</v>
      </c>
      <c r="H1564" s="10">
        <v>80694</v>
      </c>
    </row>
    <row r="1565" spans="1:8" x14ac:dyDescent="0.25">
      <c r="A1565" s="1">
        <v>0</v>
      </c>
      <c r="B1565" s="1">
        <v>93100</v>
      </c>
      <c r="C1565" s="1" t="s">
        <v>653</v>
      </c>
      <c r="D1565" s="1">
        <v>1310001</v>
      </c>
      <c r="E1565" s="1" t="str">
        <f t="shared" si="48"/>
        <v>931001310001</v>
      </c>
      <c r="F1565" s="9" t="str">
        <f t="shared" si="49"/>
        <v>1</v>
      </c>
      <c r="G1565" s="1" t="s">
        <v>198</v>
      </c>
      <c r="H1565" s="10">
        <v>11038</v>
      </c>
    </row>
    <row r="1566" spans="1:8" x14ac:dyDescent="0.25">
      <c r="A1566" s="1">
        <v>0</v>
      </c>
      <c r="B1566" s="1">
        <v>93100</v>
      </c>
      <c r="C1566" s="1" t="s">
        <v>653</v>
      </c>
      <c r="D1566" s="1">
        <v>1310003</v>
      </c>
      <c r="E1566" s="1" t="str">
        <f t="shared" si="48"/>
        <v>931001310003</v>
      </c>
      <c r="F1566" s="9" t="str">
        <f t="shared" si="49"/>
        <v>1</v>
      </c>
      <c r="G1566" s="1" t="s">
        <v>200</v>
      </c>
      <c r="H1566" s="10">
        <v>6173.6</v>
      </c>
    </row>
    <row r="1567" spans="1:8" x14ac:dyDescent="0.25">
      <c r="A1567" s="1">
        <v>0</v>
      </c>
      <c r="B1567" s="1">
        <v>93100</v>
      </c>
      <c r="C1567" s="1" t="s">
        <v>653</v>
      </c>
      <c r="D1567" s="1">
        <v>1310004</v>
      </c>
      <c r="E1567" s="1" t="str">
        <f t="shared" si="48"/>
        <v>931001310004</v>
      </c>
      <c r="F1567" s="9" t="str">
        <f t="shared" si="49"/>
        <v>1</v>
      </c>
      <c r="G1567" s="1" t="s">
        <v>201</v>
      </c>
      <c r="H1567" s="10">
        <v>4795.7</v>
      </c>
    </row>
    <row r="1568" spans="1:8" x14ac:dyDescent="0.25">
      <c r="A1568" s="1">
        <v>0</v>
      </c>
      <c r="B1568" s="1">
        <v>93100</v>
      </c>
      <c r="C1568" s="1" t="s">
        <v>653</v>
      </c>
      <c r="D1568" s="1">
        <v>1310005</v>
      </c>
      <c r="E1568" s="1" t="str">
        <f t="shared" si="48"/>
        <v>931001310005</v>
      </c>
      <c r="F1568" s="9" t="str">
        <f t="shared" si="49"/>
        <v>1</v>
      </c>
      <c r="G1568" s="1" t="s">
        <v>202</v>
      </c>
      <c r="H1568" s="10">
        <v>500</v>
      </c>
    </row>
    <row r="1569" spans="1:8" x14ac:dyDescent="0.25">
      <c r="A1569" s="1">
        <v>0</v>
      </c>
      <c r="B1569" s="1">
        <v>93100</v>
      </c>
      <c r="C1569" s="1" t="s">
        <v>653</v>
      </c>
      <c r="D1569" s="1">
        <v>1500001</v>
      </c>
      <c r="E1569" s="1" t="str">
        <f t="shared" si="48"/>
        <v>931001500001</v>
      </c>
      <c r="F1569" s="9" t="str">
        <f t="shared" si="49"/>
        <v>1</v>
      </c>
      <c r="G1569" s="1" t="s">
        <v>203</v>
      </c>
      <c r="H1569" s="10">
        <v>1882.1</v>
      </c>
    </row>
    <row r="1570" spans="1:8" x14ac:dyDescent="0.25">
      <c r="A1570" s="1">
        <v>0</v>
      </c>
      <c r="B1570" s="1">
        <v>93100</v>
      </c>
      <c r="C1570" s="1" t="s">
        <v>653</v>
      </c>
      <c r="D1570" s="1">
        <v>1500003</v>
      </c>
      <c r="E1570" s="1" t="str">
        <f t="shared" si="48"/>
        <v>931001500003</v>
      </c>
      <c r="F1570" s="9" t="str">
        <f t="shared" si="49"/>
        <v>1</v>
      </c>
      <c r="G1570" s="1" t="s">
        <v>289</v>
      </c>
      <c r="H1570" s="10">
        <v>2700</v>
      </c>
    </row>
    <row r="1571" spans="1:8" x14ac:dyDescent="0.25">
      <c r="A1571" s="1">
        <v>0</v>
      </c>
      <c r="B1571" s="1">
        <v>93100</v>
      </c>
      <c r="C1571" s="1" t="s">
        <v>653</v>
      </c>
      <c r="D1571" s="1">
        <v>1510001</v>
      </c>
      <c r="E1571" s="1" t="str">
        <f t="shared" si="48"/>
        <v>931001510001</v>
      </c>
      <c r="F1571" s="9" t="str">
        <f t="shared" si="49"/>
        <v>1</v>
      </c>
      <c r="G1571" s="1" t="s">
        <v>205</v>
      </c>
      <c r="H1571" s="12">
        <v>50</v>
      </c>
    </row>
    <row r="1572" spans="1:8" x14ac:dyDescent="0.25">
      <c r="A1572" s="1">
        <v>0</v>
      </c>
      <c r="B1572" s="1">
        <v>93100</v>
      </c>
      <c r="C1572" s="1" t="s">
        <v>653</v>
      </c>
      <c r="D1572" s="1">
        <v>1600001</v>
      </c>
      <c r="E1572" s="1" t="str">
        <f t="shared" si="48"/>
        <v>931001600001</v>
      </c>
      <c r="F1572" s="9" t="str">
        <f t="shared" si="49"/>
        <v>1</v>
      </c>
      <c r="G1572" s="1" t="s">
        <v>207</v>
      </c>
      <c r="H1572" s="10">
        <v>75584</v>
      </c>
    </row>
    <row r="1573" spans="1:8" x14ac:dyDescent="0.25">
      <c r="A1573" s="1">
        <v>0</v>
      </c>
      <c r="B1573" s="1">
        <v>93100</v>
      </c>
      <c r="C1573" s="1" t="s">
        <v>653</v>
      </c>
      <c r="D1573" s="1">
        <v>1620001</v>
      </c>
      <c r="E1573" s="1" t="str">
        <f t="shared" si="48"/>
        <v>931001620001</v>
      </c>
      <c r="F1573" s="9" t="str">
        <f t="shared" si="49"/>
        <v>1</v>
      </c>
      <c r="G1573" s="1" t="s">
        <v>208</v>
      </c>
      <c r="H1573" s="10">
        <f>1200+780.05</f>
        <v>1980.05</v>
      </c>
    </row>
    <row r="1574" spans="1:8" x14ac:dyDescent="0.25">
      <c r="A1574" s="1">
        <v>0</v>
      </c>
      <c r="B1574" s="1">
        <v>93100</v>
      </c>
      <c r="C1574" s="1" t="s">
        <v>653</v>
      </c>
      <c r="D1574" s="1">
        <v>2060001</v>
      </c>
      <c r="E1574" s="1" t="str">
        <f t="shared" si="48"/>
        <v>931002060001</v>
      </c>
      <c r="F1574" s="9" t="str">
        <f t="shared" si="49"/>
        <v>2</v>
      </c>
      <c r="G1574" s="1" t="s">
        <v>210</v>
      </c>
      <c r="H1574" s="10">
        <v>137.94</v>
      </c>
    </row>
    <row r="1575" spans="1:8" x14ac:dyDescent="0.25">
      <c r="A1575" s="1">
        <v>0</v>
      </c>
      <c r="B1575" s="1">
        <v>93100</v>
      </c>
      <c r="C1575" s="1" t="s">
        <v>653</v>
      </c>
      <c r="D1575" s="1">
        <v>2160001</v>
      </c>
      <c r="E1575" s="1" t="str">
        <f t="shared" si="48"/>
        <v>931002160001</v>
      </c>
      <c r="F1575" s="9" t="str">
        <f t="shared" si="49"/>
        <v>2</v>
      </c>
      <c r="G1575" s="1" t="s">
        <v>215</v>
      </c>
      <c r="H1575" s="10">
        <v>200</v>
      </c>
    </row>
    <row r="1576" spans="1:8" x14ac:dyDescent="0.25">
      <c r="A1576" s="1">
        <v>0</v>
      </c>
      <c r="B1576" s="1">
        <v>93100</v>
      </c>
      <c r="C1576" s="1" t="s">
        <v>653</v>
      </c>
      <c r="D1576" s="1">
        <v>2160002</v>
      </c>
      <c r="E1576" s="1" t="str">
        <f t="shared" si="48"/>
        <v>931002160002</v>
      </c>
      <c r="F1576" s="9" t="str">
        <f t="shared" si="49"/>
        <v>2</v>
      </c>
      <c r="G1576" s="1" t="s">
        <v>217</v>
      </c>
      <c r="H1576" s="10">
        <v>100</v>
      </c>
    </row>
    <row r="1577" spans="1:8" x14ac:dyDescent="0.25">
      <c r="A1577" s="1">
        <v>0</v>
      </c>
      <c r="B1577" s="1">
        <v>93100</v>
      </c>
      <c r="C1577" s="1" t="s">
        <v>653</v>
      </c>
      <c r="D1577" s="1">
        <v>2200010</v>
      </c>
      <c r="E1577" s="1" t="str">
        <f t="shared" si="48"/>
        <v>931002200010</v>
      </c>
      <c r="F1577" s="9" t="str">
        <f t="shared" si="49"/>
        <v>2</v>
      </c>
      <c r="G1577" s="1" t="s">
        <v>219</v>
      </c>
      <c r="H1577" s="10">
        <v>500.94</v>
      </c>
    </row>
    <row r="1578" spans="1:8" x14ac:dyDescent="0.25">
      <c r="A1578" s="1">
        <v>0</v>
      </c>
      <c r="B1578" s="1">
        <v>93100</v>
      </c>
      <c r="C1578" s="1" t="s">
        <v>653</v>
      </c>
      <c r="D1578" s="1">
        <v>2219905</v>
      </c>
      <c r="E1578" s="1" t="str">
        <f t="shared" si="48"/>
        <v>931002219905</v>
      </c>
      <c r="F1578" s="9" t="str">
        <f t="shared" si="49"/>
        <v>2</v>
      </c>
      <c r="G1578" s="1" t="s">
        <v>225</v>
      </c>
      <c r="H1578" s="10">
        <v>300</v>
      </c>
    </row>
    <row r="1579" spans="1:8" x14ac:dyDescent="0.25">
      <c r="A1579" s="1">
        <v>0</v>
      </c>
      <c r="B1579" s="1">
        <v>93100</v>
      </c>
      <c r="C1579" s="1" t="s">
        <v>653</v>
      </c>
      <c r="D1579" s="1">
        <v>2250200</v>
      </c>
      <c r="E1579" s="1" t="str">
        <f t="shared" si="48"/>
        <v>931002250200</v>
      </c>
      <c r="F1579" s="9" t="str">
        <f t="shared" si="49"/>
        <v>2</v>
      </c>
      <c r="G1579" s="1" t="s">
        <v>654</v>
      </c>
      <c r="H1579" s="10">
        <v>43000</v>
      </c>
    </row>
    <row r="1580" spans="1:8" x14ac:dyDescent="0.25">
      <c r="A1580" s="1">
        <v>0</v>
      </c>
      <c r="B1580" s="1">
        <v>93100</v>
      </c>
      <c r="C1580" s="1" t="s">
        <v>653</v>
      </c>
      <c r="D1580" s="1">
        <v>2270801</v>
      </c>
      <c r="E1580" s="1" t="str">
        <f t="shared" si="48"/>
        <v>931002270801</v>
      </c>
      <c r="F1580" s="9" t="str">
        <f t="shared" si="49"/>
        <v>2</v>
      </c>
      <c r="G1580" s="1" t="s">
        <v>655</v>
      </c>
      <c r="H1580" s="10">
        <v>357000</v>
      </c>
    </row>
    <row r="1581" spans="1:8" x14ac:dyDescent="0.25">
      <c r="A1581" s="1">
        <v>0</v>
      </c>
      <c r="B1581" s="1">
        <v>93100</v>
      </c>
      <c r="C1581" s="1" t="s">
        <v>653</v>
      </c>
      <c r="D1581" s="1">
        <v>2279900</v>
      </c>
      <c r="E1581" s="1" t="str">
        <f t="shared" si="48"/>
        <v>931002279900</v>
      </c>
      <c r="F1581" s="9" t="str">
        <f t="shared" si="49"/>
        <v>2</v>
      </c>
      <c r="G1581" s="1" t="s">
        <v>229</v>
      </c>
      <c r="H1581" s="10">
        <v>18650</v>
      </c>
    </row>
    <row r="1582" spans="1:8" x14ac:dyDescent="0.25">
      <c r="A1582" s="1">
        <v>0</v>
      </c>
      <c r="B1582" s="1">
        <v>93100</v>
      </c>
      <c r="C1582" s="1" t="s">
        <v>653</v>
      </c>
      <c r="D1582" s="1">
        <v>2279940</v>
      </c>
      <c r="E1582" s="1" t="str">
        <f t="shared" si="48"/>
        <v>931002279940</v>
      </c>
      <c r="F1582" s="9" t="str">
        <f t="shared" si="49"/>
        <v>2</v>
      </c>
      <c r="G1582" s="1" t="s">
        <v>230</v>
      </c>
      <c r="H1582" s="10">
        <v>7500</v>
      </c>
    </row>
    <row r="1583" spans="1:8" x14ac:dyDescent="0.25">
      <c r="A1583" s="1">
        <v>0</v>
      </c>
      <c r="B1583" s="1">
        <v>93100</v>
      </c>
      <c r="C1583" s="1" t="s">
        <v>653</v>
      </c>
      <c r="D1583" s="1">
        <v>2302000</v>
      </c>
      <c r="E1583" s="1" t="str">
        <f t="shared" si="48"/>
        <v>931002302000</v>
      </c>
      <c r="F1583" s="9" t="str">
        <f t="shared" si="49"/>
        <v>2</v>
      </c>
      <c r="G1583" s="1" t="s">
        <v>232</v>
      </c>
      <c r="H1583" s="10">
        <v>50</v>
      </c>
    </row>
    <row r="1584" spans="1:8" x14ac:dyDescent="0.25">
      <c r="A1584" s="1">
        <v>0</v>
      </c>
      <c r="B1584" s="1">
        <v>93100</v>
      </c>
      <c r="C1584" s="1" t="s">
        <v>653</v>
      </c>
      <c r="D1584" s="1">
        <v>2312000</v>
      </c>
      <c r="E1584" s="1" t="str">
        <f t="shared" si="48"/>
        <v>931002312000</v>
      </c>
      <c r="F1584" s="9" t="str">
        <f t="shared" si="49"/>
        <v>2</v>
      </c>
      <c r="G1584" s="1" t="s">
        <v>233</v>
      </c>
      <c r="H1584" s="10">
        <v>50</v>
      </c>
    </row>
    <row r="1585" spans="1:8" x14ac:dyDescent="0.25">
      <c r="A1585" s="24">
        <v>0</v>
      </c>
      <c r="B1585" s="24">
        <v>93100</v>
      </c>
      <c r="C1585" s="24" t="s">
        <v>653</v>
      </c>
      <c r="D1585" s="24">
        <v>3520001</v>
      </c>
      <c r="E1585" s="24" t="str">
        <f t="shared" si="48"/>
        <v>931003520001</v>
      </c>
      <c r="F1585" s="9" t="str">
        <f t="shared" si="49"/>
        <v>3</v>
      </c>
      <c r="G1585" s="24" t="s">
        <v>656</v>
      </c>
      <c r="H1585" s="13">
        <v>93000</v>
      </c>
    </row>
    <row r="1586" spans="1:8" x14ac:dyDescent="0.25">
      <c r="A1586" s="25">
        <v>0</v>
      </c>
      <c r="B1586" s="25">
        <v>93100</v>
      </c>
      <c r="C1586" s="25" t="s">
        <v>653</v>
      </c>
      <c r="D1586" s="25">
        <v>3590001</v>
      </c>
      <c r="E1586" s="25" t="str">
        <f t="shared" si="48"/>
        <v>931003590001</v>
      </c>
      <c r="F1586" s="9" t="str">
        <f t="shared" si="49"/>
        <v>3</v>
      </c>
      <c r="G1586" s="25" t="s">
        <v>376</v>
      </c>
      <c r="H1586" s="14">
        <v>16000</v>
      </c>
    </row>
    <row r="1587" spans="1:8" x14ac:dyDescent="0.25">
      <c r="A1587" s="25">
        <v>0</v>
      </c>
      <c r="B1587" s="25">
        <v>93100</v>
      </c>
      <c r="C1587" s="25" t="s">
        <v>653</v>
      </c>
      <c r="D1587" s="25">
        <v>6360000</v>
      </c>
      <c r="E1587" s="25" t="str">
        <f t="shared" si="48"/>
        <v>931006360000</v>
      </c>
      <c r="F1587" s="9" t="str">
        <f t="shared" si="49"/>
        <v>6</v>
      </c>
      <c r="G1587" s="25" t="s">
        <v>237</v>
      </c>
      <c r="H1587" s="14">
        <v>100</v>
      </c>
    </row>
    <row r="1588" spans="1:8" x14ac:dyDescent="0.25">
      <c r="H1588" s="26">
        <f>SUM(H2:H1587)</f>
        <v>20037491.590000015</v>
      </c>
    </row>
    <row r="1591" spans="1:8" x14ac:dyDescent="0.25">
      <c r="H1591" s="26"/>
    </row>
  </sheetData>
  <autoFilter ref="A1:K1588" xr:uid="{00000000-0009-0000-0000-000001000000}"/>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workbookViewId="0">
      <selection activeCell="G17" sqref="G17"/>
    </sheetView>
  </sheetViews>
  <sheetFormatPr baseColWidth="10" defaultRowHeight="15" x14ac:dyDescent="0.25"/>
  <cols>
    <col min="1" max="1" width="7.5703125" customWidth="1"/>
    <col min="4" max="4" width="11.7109375" bestFit="1" customWidth="1"/>
    <col min="7" max="7" width="13.28515625" customWidth="1"/>
    <col min="8" max="8" width="17.140625" style="29" bestFit="1" customWidth="1"/>
  </cols>
  <sheetData>
    <row r="1" spans="1:8" x14ac:dyDescent="0.25">
      <c r="A1" s="1" t="s">
        <v>1</v>
      </c>
      <c r="B1" s="1" t="s">
        <v>2</v>
      </c>
      <c r="C1" s="1" t="s">
        <v>3</v>
      </c>
      <c r="D1" s="2" t="s">
        <v>4</v>
      </c>
    </row>
    <row r="2" spans="1:8" x14ac:dyDescent="0.25">
      <c r="A2" t="str">
        <f>MID(B2,1,1)</f>
        <v>3</v>
      </c>
      <c r="B2">
        <v>3495000</v>
      </c>
      <c r="C2" t="s">
        <v>669</v>
      </c>
      <c r="D2" s="30">
        <v>90000</v>
      </c>
    </row>
    <row r="3" spans="1:8" x14ac:dyDescent="0.25">
      <c r="A3" t="str">
        <f t="shared" ref="A3:A19" si="0">MID(B3,1,1)</f>
        <v>3</v>
      </c>
      <c r="B3">
        <v>3495100</v>
      </c>
      <c r="C3" t="s">
        <v>670</v>
      </c>
      <c r="D3" s="30">
        <v>1000</v>
      </c>
      <c r="G3" s="27" t="s">
        <v>657</v>
      </c>
      <c r="H3" s="29" t="s">
        <v>667</v>
      </c>
    </row>
    <row r="4" spans="1:8" x14ac:dyDescent="0.25">
      <c r="A4" t="str">
        <f t="shared" si="0"/>
        <v>3</v>
      </c>
      <c r="B4">
        <v>3495200</v>
      </c>
      <c r="C4" t="s">
        <v>671</v>
      </c>
      <c r="D4" s="30">
        <v>1200</v>
      </c>
      <c r="G4" s="28" t="s">
        <v>660</v>
      </c>
      <c r="H4" s="29">
        <v>298550</v>
      </c>
    </row>
    <row r="5" spans="1:8" x14ac:dyDescent="0.25">
      <c r="A5" t="str">
        <f t="shared" si="0"/>
        <v>3</v>
      </c>
      <c r="B5">
        <v>3495300</v>
      </c>
      <c r="C5" t="s">
        <v>672</v>
      </c>
      <c r="D5" s="30">
        <v>38000</v>
      </c>
      <c r="G5" s="28" t="s">
        <v>661</v>
      </c>
      <c r="H5" s="29">
        <v>863905</v>
      </c>
    </row>
    <row r="6" spans="1:8" x14ac:dyDescent="0.25">
      <c r="A6" t="str">
        <f t="shared" si="0"/>
        <v>3</v>
      </c>
      <c r="B6">
        <v>3495400</v>
      </c>
      <c r="C6" t="s">
        <v>675</v>
      </c>
      <c r="D6" s="30">
        <v>20000</v>
      </c>
      <c r="G6" s="28" t="s">
        <v>662</v>
      </c>
      <c r="H6" s="29">
        <v>800</v>
      </c>
    </row>
    <row r="7" spans="1:8" x14ac:dyDescent="0.25">
      <c r="A7" t="str">
        <f t="shared" si="0"/>
        <v>3</v>
      </c>
      <c r="B7">
        <v>3495500</v>
      </c>
      <c r="C7" t="s">
        <v>676</v>
      </c>
      <c r="D7" s="30">
        <v>12000</v>
      </c>
      <c r="G7" s="28" t="s">
        <v>666</v>
      </c>
      <c r="H7" s="29">
        <v>1163255</v>
      </c>
    </row>
    <row r="8" spans="1:8" x14ac:dyDescent="0.25">
      <c r="A8" t="str">
        <f t="shared" si="0"/>
        <v>3</v>
      </c>
      <c r="B8">
        <v>3495600</v>
      </c>
      <c r="C8" t="s">
        <v>677</v>
      </c>
      <c r="D8" s="30">
        <v>97900</v>
      </c>
    </row>
    <row r="9" spans="1:8" x14ac:dyDescent="0.25">
      <c r="A9" t="str">
        <f t="shared" si="0"/>
        <v>3</v>
      </c>
      <c r="B9">
        <v>3495700</v>
      </c>
      <c r="C9" t="s">
        <v>673</v>
      </c>
      <c r="D9" s="30">
        <v>12600</v>
      </c>
    </row>
    <row r="10" spans="1:8" x14ac:dyDescent="0.25">
      <c r="A10" t="str">
        <f t="shared" si="0"/>
        <v>3</v>
      </c>
      <c r="B10">
        <v>3605000</v>
      </c>
      <c r="C10" t="s">
        <v>674</v>
      </c>
      <c r="D10" s="30">
        <v>2000</v>
      </c>
    </row>
    <row r="11" spans="1:8" x14ac:dyDescent="0.25">
      <c r="A11" t="str">
        <f t="shared" si="0"/>
        <v>3</v>
      </c>
      <c r="B11">
        <v>3605100</v>
      </c>
      <c r="C11" t="s">
        <v>678</v>
      </c>
      <c r="D11" s="30">
        <v>23850</v>
      </c>
    </row>
    <row r="12" spans="1:8" x14ac:dyDescent="0.25">
      <c r="A12" t="str">
        <f t="shared" si="0"/>
        <v>4</v>
      </c>
      <c r="B12">
        <v>4005000</v>
      </c>
      <c r="C12" t="s">
        <v>679</v>
      </c>
      <c r="D12" s="30">
        <v>172000</v>
      </c>
    </row>
    <row r="13" spans="1:8" x14ac:dyDescent="0.25">
      <c r="A13" t="str">
        <f t="shared" si="0"/>
        <v>4</v>
      </c>
      <c r="B13">
        <v>4005100</v>
      </c>
      <c r="C13" t="s">
        <v>680</v>
      </c>
      <c r="D13" s="30">
        <v>40000</v>
      </c>
    </row>
    <row r="14" spans="1:8" x14ac:dyDescent="0.25">
      <c r="A14" t="str">
        <f t="shared" si="0"/>
        <v>4</v>
      </c>
      <c r="B14">
        <v>4209000</v>
      </c>
      <c r="C14" t="s">
        <v>681</v>
      </c>
      <c r="D14" s="30">
        <v>86250</v>
      </c>
    </row>
    <row r="15" spans="1:8" x14ac:dyDescent="0.25">
      <c r="A15" t="str">
        <f t="shared" si="0"/>
        <v>4</v>
      </c>
      <c r="B15">
        <v>4506000</v>
      </c>
      <c r="C15" t="s">
        <v>682</v>
      </c>
      <c r="D15" s="30">
        <v>415000</v>
      </c>
    </row>
    <row r="16" spans="1:8" x14ac:dyDescent="0.25">
      <c r="A16" t="str">
        <f t="shared" si="0"/>
        <v>4</v>
      </c>
      <c r="B16">
        <v>4615000</v>
      </c>
      <c r="C16" t="s">
        <v>683</v>
      </c>
      <c r="D16" s="30">
        <v>135000</v>
      </c>
    </row>
    <row r="17" spans="1:4" x14ac:dyDescent="0.25">
      <c r="A17" t="str">
        <f t="shared" si="0"/>
        <v>4</v>
      </c>
      <c r="B17">
        <v>4650000</v>
      </c>
      <c r="C17" t="s">
        <v>684</v>
      </c>
      <c r="D17" s="30">
        <v>1800</v>
      </c>
    </row>
    <row r="18" spans="1:4" x14ac:dyDescent="0.25">
      <c r="A18" t="str">
        <f t="shared" si="0"/>
        <v>4</v>
      </c>
      <c r="B18">
        <v>4970000</v>
      </c>
      <c r="C18" t="s">
        <v>685</v>
      </c>
      <c r="D18" s="30">
        <v>13855</v>
      </c>
    </row>
    <row r="19" spans="1:4" x14ac:dyDescent="0.25">
      <c r="A19" t="str">
        <f t="shared" si="0"/>
        <v>5</v>
      </c>
      <c r="B19">
        <v>5200000</v>
      </c>
      <c r="C19" t="s">
        <v>686</v>
      </c>
      <c r="D19" s="30">
        <v>800</v>
      </c>
    </row>
    <row r="20" spans="1:4" x14ac:dyDescent="0.25">
      <c r="D20" s="30">
        <f>SUM(D2:D19)</f>
        <v>1163255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workbookViewId="0">
      <selection activeCell="G4" sqref="G4:G6"/>
    </sheetView>
  </sheetViews>
  <sheetFormatPr baseColWidth="10" defaultRowHeight="15" x14ac:dyDescent="0.25"/>
  <cols>
    <col min="1" max="1" width="3" bestFit="1" customWidth="1"/>
    <col min="3" max="3" width="54.140625" bestFit="1" customWidth="1"/>
    <col min="4" max="4" width="13.140625" bestFit="1" customWidth="1"/>
    <col min="6" max="6" width="17.5703125" bestFit="1" customWidth="1"/>
    <col min="7" max="7" width="16.28515625" style="29" bestFit="1" customWidth="1"/>
  </cols>
  <sheetData>
    <row r="1" spans="1:7" x14ac:dyDescent="0.25">
      <c r="A1" s="5" t="s">
        <v>164</v>
      </c>
      <c r="B1" s="5" t="s">
        <v>2</v>
      </c>
      <c r="C1" s="5" t="s">
        <v>3</v>
      </c>
      <c r="D1" s="7" t="s">
        <v>165</v>
      </c>
    </row>
    <row r="2" spans="1:7" x14ac:dyDescent="0.25">
      <c r="A2" t="str">
        <f>MID(B2,1,1)</f>
        <v>1</v>
      </c>
      <c r="B2">
        <v>1100000</v>
      </c>
      <c r="C2" t="s">
        <v>687</v>
      </c>
      <c r="D2" s="29">
        <v>89000</v>
      </c>
    </row>
    <row r="3" spans="1:7" x14ac:dyDescent="0.25">
      <c r="A3" t="str">
        <f t="shared" ref="A3:A44" si="0">MID(B3,1,1)</f>
        <v>1</v>
      </c>
      <c r="B3">
        <v>1300001</v>
      </c>
      <c r="C3" t="s">
        <v>688</v>
      </c>
      <c r="D3" s="29">
        <v>44100</v>
      </c>
      <c r="F3" s="27" t="s">
        <v>657</v>
      </c>
      <c r="G3" s="29" t="s">
        <v>668</v>
      </c>
    </row>
    <row r="4" spans="1:7" x14ac:dyDescent="0.25">
      <c r="A4" t="str">
        <f t="shared" si="0"/>
        <v>1</v>
      </c>
      <c r="B4">
        <v>1300201</v>
      </c>
      <c r="C4" t="s">
        <v>689</v>
      </c>
      <c r="D4" s="29">
        <v>52750</v>
      </c>
      <c r="F4" s="28" t="s">
        <v>658</v>
      </c>
      <c r="G4" s="29">
        <v>409085</v>
      </c>
    </row>
    <row r="5" spans="1:7" x14ac:dyDescent="0.25">
      <c r="A5" t="str">
        <f t="shared" si="0"/>
        <v>1</v>
      </c>
      <c r="B5">
        <v>1300002</v>
      </c>
      <c r="C5" t="s">
        <v>690</v>
      </c>
      <c r="D5" s="29">
        <v>15000</v>
      </c>
      <c r="F5" s="28" t="s">
        <v>659</v>
      </c>
      <c r="G5" s="29">
        <v>753120</v>
      </c>
    </row>
    <row r="6" spans="1:7" x14ac:dyDescent="0.25">
      <c r="A6" t="str">
        <f t="shared" si="0"/>
        <v>1</v>
      </c>
      <c r="B6">
        <v>1310001</v>
      </c>
      <c r="C6" t="s">
        <v>691</v>
      </c>
      <c r="D6" s="29">
        <v>31635</v>
      </c>
      <c r="F6" s="28" t="s">
        <v>660</v>
      </c>
      <c r="G6" s="29">
        <v>1050</v>
      </c>
    </row>
    <row r="7" spans="1:7" x14ac:dyDescent="0.25">
      <c r="A7" t="str">
        <f t="shared" si="0"/>
        <v>1</v>
      </c>
      <c r="B7">
        <v>1310002</v>
      </c>
      <c r="C7" t="s">
        <v>692</v>
      </c>
      <c r="D7" s="29">
        <v>82000</v>
      </c>
      <c r="F7" s="28" t="s">
        <v>666</v>
      </c>
      <c r="G7" s="29">
        <v>1163255</v>
      </c>
    </row>
    <row r="8" spans="1:7" x14ac:dyDescent="0.25">
      <c r="A8" t="str">
        <f t="shared" si="0"/>
        <v>1</v>
      </c>
      <c r="B8">
        <v>1430000</v>
      </c>
      <c r="C8" t="s">
        <v>693</v>
      </c>
      <c r="D8" s="29">
        <v>600</v>
      </c>
    </row>
    <row r="9" spans="1:7" x14ac:dyDescent="0.25">
      <c r="A9" t="str">
        <f t="shared" si="0"/>
        <v>1</v>
      </c>
      <c r="B9">
        <v>1600001</v>
      </c>
      <c r="C9" t="s">
        <v>694</v>
      </c>
      <c r="D9" s="29">
        <v>93000</v>
      </c>
    </row>
    <row r="10" spans="1:7" x14ac:dyDescent="0.25">
      <c r="A10" t="str">
        <f t="shared" si="0"/>
        <v>1</v>
      </c>
      <c r="B10">
        <v>1620001</v>
      </c>
      <c r="C10" t="s">
        <v>695</v>
      </c>
      <c r="D10" s="29">
        <v>200</v>
      </c>
    </row>
    <row r="11" spans="1:7" x14ac:dyDescent="0.25">
      <c r="A11" t="str">
        <f t="shared" si="0"/>
        <v>1</v>
      </c>
      <c r="B11">
        <v>1620401</v>
      </c>
      <c r="C11" t="s">
        <v>696</v>
      </c>
      <c r="D11" s="29">
        <v>800</v>
      </c>
    </row>
    <row r="12" spans="1:7" x14ac:dyDescent="0.25">
      <c r="A12" t="str">
        <f t="shared" si="0"/>
        <v>2</v>
      </c>
      <c r="B12">
        <v>2020000</v>
      </c>
      <c r="C12" t="s">
        <v>697</v>
      </c>
      <c r="D12" s="29">
        <v>11800</v>
      </c>
    </row>
    <row r="13" spans="1:7" x14ac:dyDescent="0.25">
      <c r="A13" t="str">
        <f t="shared" si="0"/>
        <v>2</v>
      </c>
      <c r="B13">
        <v>2030000</v>
      </c>
      <c r="C13" t="s">
        <v>698</v>
      </c>
      <c r="D13" s="29">
        <v>149450</v>
      </c>
    </row>
    <row r="14" spans="1:7" x14ac:dyDescent="0.25">
      <c r="A14" t="str">
        <f t="shared" si="0"/>
        <v>2</v>
      </c>
      <c r="B14">
        <v>2040000</v>
      </c>
      <c r="C14" t="s">
        <v>699</v>
      </c>
      <c r="D14" s="29">
        <v>10750</v>
      </c>
    </row>
    <row r="15" spans="1:7" x14ac:dyDescent="0.25">
      <c r="A15" t="str">
        <f t="shared" si="0"/>
        <v>2</v>
      </c>
      <c r="B15">
        <v>2050000</v>
      </c>
      <c r="C15" t="s">
        <v>700</v>
      </c>
      <c r="D15" s="29">
        <v>13200</v>
      </c>
    </row>
    <row r="16" spans="1:7" x14ac:dyDescent="0.25">
      <c r="A16" t="str">
        <f t="shared" si="0"/>
        <v>2</v>
      </c>
      <c r="B16">
        <v>2200000</v>
      </c>
      <c r="C16" t="s">
        <v>701</v>
      </c>
      <c r="D16" s="29">
        <v>7500</v>
      </c>
    </row>
    <row r="17" spans="1:4" x14ac:dyDescent="0.25">
      <c r="A17" t="str">
        <f t="shared" si="0"/>
        <v>2</v>
      </c>
      <c r="B17">
        <v>2200100</v>
      </c>
      <c r="C17" t="s">
        <v>702</v>
      </c>
      <c r="D17" s="29">
        <v>130</v>
      </c>
    </row>
    <row r="18" spans="1:4" x14ac:dyDescent="0.25">
      <c r="A18" t="str">
        <f t="shared" si="0"/>
        <v>2</v>
      </c>
      <c r="B18">
        <v>2210000</v>
      </c>
      <c r="C18" t="s">
        <v>703</v>
      </c>
      <c r="D18" s="29">
        <v>2900</v>
      </c>
    </row>
    <row r="19" spans="1:4" x14ac:dyDescent="0.25">
      <c r="A19" t="str">
        <f t="shared" si="0"/>
        <v>2</v>
      </c>
      <c r="B19">
        <v>2210200</v>
      </c>
      <c r="C19" t="s">
        <v>704</v>
      </c>
      <c r="D19" s="29">
        <v>600</v>
      </c>
    </row>
    <row r="20" spans="1:4" x14ac:dyDescent="0.25">
      <c r="A20" t="str">
        <f t="shared" si="0"/>
        <v>2</v>
      </c>
      <c r="B20">
        <v>2210300</v>
      </c>
      <c r="C20" t="s">
        <v>705</v>
      </c>
      <c r="D20" s="29">
        <v>4000</v>
      </c>
    </row>
    <row r="21" spans="1:4" x14ac:dyDescent="0.25">
      <c r="A21" t="str">
        <f t="shared" si="0"/>
        <v>2</v>
      </c>
      <c r="B21">
        <v>2210500</v>
      </c>
      <c r="C21" t="s">
        <v>706</v>
      </c>
      <c r="D21" s="29">
        <v>2000</v>
      </c>
    </row>
    <row r="22" spans="1:4" x14ac:dyDescent="0.25">
      <c r="A22" t="str">
        <f t="shared" si="0"/>
        <v>2</v>
      </c>
      <c r="B22">
        <v>2211201</v>
      </c>
      <c r="C22" t="s">
        <v>707</v>
      </c>
      <c r="D22" s="29">
        <v>5800</v>
      </c>
    </row>
    <row r="23" spans="1:4" x14ac:dyDescent="0.25">
      <c r="A23" t="str">
        <f t="shared" si="0"/>
        <v>2</v>
      </c>
      <c r="B23">
        <v>2220000</v>
      </c>
      <c r="C23" t="s">
        <v>708</v>
      </c>
      <c r="D23" s="29">
        <v>7000</v>
      </c>
    </row>
    <row r="24" spans="1:4" x14ac:dyDescent="0.25">
      <c r="A24" t="str">
        <f t="shared" si="0"/>
        <v>2</v>
      </c>
      <c r="B24">
        <v>2220300</v>
      </c>
      <c r="C24" t="s">
        <v>709</v>
      </c>
      <c r="D24" s="29">
        <v>13400</v>
      </c>
    </row>
    <row r="25" spans="1:4" x14ac:dyDescent="0.25">
      <c r="A25" t="str">
        <f t="shared" si="0"/>
        <v>2</v>
      </c>
      <c r="B25">
        <v>2230000</v>
      </c>
      <c r="C25" t="s">
        <v>710</v>
      </c>
      <c r="D25" s="29">
        <v>200</v>
      </c>
    </row>
    <row r="26" spans="1:4" x14ac:dyDescent="0.25">
      <c r="A26" t="str">
        <f t="shared" si="0"/>
        <v>2</v>
      </c>
      <c r="B26">
        <v>2240001</v>
      </c>
      <c r="C26" t="s">
        <v>711</v>
      </c>
      <c r="D26" s="29">
        <v>1130</v>
      </c>
    </row>
    <row r="27" spans="1:4" x14ac:dyDescent="0.25">
      <c r="A27" t="str">
        <f t="shared" si="0"/>
        <v>2</v>
      </c>
      <c r="B27">
        <v>2260100</v>
      </c>
      <c r="C27" t="s">
        <v>712</v>
      </c>
      <c r="D27" s="29">
        <v>10000</v>
      </c>
    </row>
    <row r="28" spans="1:4" x14ac:dyDescent="0.25">
      <c r="A28" t="str">
        <f t="shared" si="0"/>
        <v>2</v>
      </c>
      <c r="B28">
        <v>2260101</v>
      </c>
      <c r="C28" t="s">
        <v>713</v>
      </c>
      <c r="D28" s="29">
        <v>56330</v>
      </c>
    </row>
    <row r="29" spans="1:4" x14ac:dyDescent="0.25">
      <c r="A29" t="str">
        <f t="shared" si="0"/>
        <v>2</v>
      </c>
      <c r="B29">
        <v>2260200</v>
      </c>
      <c r="C29" t="s">
        <v>714</v>
      </c>
      <c r="D29" s="29">
        <v>20000</v>
      </c>
    </row>
    <row r="30" spans="1:4" x14ac:dyDescent="0.25">
      <c r="A30" t="str">
        <f t="shared" si="0"/>
        <v>2</v>
      </c>
      <c r="B30">
        <v>2260600</v>
      </c>
      <c r="C30" t="s">
        <v>715</v>
      </c>
      <c r="D30" s="29">
        <v>2500</v>
      </c>
    </row>
    <row r="31" spans="1:4" x14ac:dyDescent="0.25">
      <c r="A31" t="str">
        <f t="shared" si="0"/>
        <v>2</v>
      </c>
      <c r="B31">
        <v>2260901</v>
      </c>
      <c r="C31" t="s">
        <v>716</v>
      </c>
      <c r="D31" s="29">
        <v>152025</v>
      </c>
    </row>
    <row r="32" spans="1:4" x14ac:dyDescent="0.25">
      <c r="A32" t="str">
        <f t="shared" si="0"/>
        <v>2</v>
      </c>
      <c r="B32">
        <v>2269902</v>
      </c>
      <c r="C32" t="s">
        <v>717</v>
      </c>
      <c r="D32" s="29">
        <v>3000</v>
      </c>
    </row>
    <row r="33" spans="1:4" x14ac:dyDescent="0.25">
      <c r="A33" t="str">
        <f t="shared" si="0"/>
        <v>2</v>
      </c>
      <c r="B33">
        <v>2269904</v>
      </c>
      <c r="C33" t="s">
        <v>718</v>
      </c>
      <c r="D33" s="29">
        <v>34500</v>
      </c>
    </row>
    <row r="34" spans="1:4" x14ac:dyDescent="0.25">
      <c r="A34" t="str">
        <f t="shared" si="0"/>
        <v>2</v>
      </c>
      <c r="B34">
        <v>2270000</v>
      </c>
      <c r="C34" t="s">
        <v>719</v>
      </c>
      <c r="D34" s="29">
        <v>6580</v>
      </c>
    </row>
    <row r="35" spans="1:4" x14ac:dyDescent="0.25">
      <c r="A35" t="str">
        <f t="shared" si="0"/>
        <v>2</v>
      </c>
      <c r="B35">
        <v>2270100</v>
      </c>
      <c r="C35" t="s">
        <v>720</v>
      </c>
      <c r="D35" s="29">
        <v>10000</v>
      </c>
    </row>
    <row r="36" spans="1:4" x14ac:dyDescent="0.25">
      <c r="A36" t="str">
        <f t="shared" si="0"/>
        <v>2</v>
      </c>
      <c r="B36">
        <v>2279901</v>
      </c>
      <c r="C36" t="s">
        <v>721</v>
      </c>
      <c r="D36" s="29">
        <v>122265</v>
      </c>
    </row>
    <row r="37" spans="1:4" x14ac:dyDescent="0.25">
      <c r="A37" t="str">
        <f t="shared" si="0"/>
        <v>2</v>
      </c>
      <c r="B37">
        <v>2279902</v>
      </c>
      <c r="C37" t="s">
        <v>722</v>
      </c>
      <c r="D37" s="29">
        <v>16700</v>
      </c>
    </row>
    <row r="38" spans="1:4" x14ac:dyDescent="0.25">
      <c r="A38" t="str">
        <f t="shared" si="0"/>
        <v>2</v>
      </c>
      <c r="B38">
        <v>2279903</v>
      </c>
      <c r="C38" t="s">
        <v>723</v>
      </c>
      <c r="D38" s="29">
        <v>72000</v>
      </c>
    </row>
    <row r="39" spans="1:4" x14ac:dyDescent="0.25">
      <c r="A39" t="str">
        <f t="shared" si="0"/>
        <v>2</v>
      </c>
      <c r="B39">
        <v>2279904</v>
      </c>
      <c r="C39" t="s">
        <v>724</v>
      </c>
      <c r="D39" s="29">
        <v>800</v>
      </c>
    </row>
    <row r="40" spans="1:4" x14ac:dyDescent="0.25">
      <c r="A40" t="str">
        <f t="shared" si="0"/>
        <v>2</v>
      </c>
      <c r="B40">
        <v>2302000</v>
      </c>
      <c r="C40" t="s">
        <v>725</v>
      </c>
      <c r="D40" s="29">
        <v>3000</v>
      </c>
    </row>
    <row r="41" spans="1:4" x14ac:dyDescent="0.25">
      <c r="A41" t="str">
        <f t="shared" si="0"/>
        <v>2</v>
      </c>
      <c r="B41">
        <v>2312000</v>
      </c>
      <c r="C41" t="s">
        <v>726</v>
      </c>
      <c r="D41" s="29">
        <v>6300</v>
      </c>
    </row>
    <row r="42" spans="1:4" x14ac:dyDescent="0.25">
      <c r="A42" t="str">
        <f t="shared" si="0"/>
        <v>2</v>
      </c>
      <c r="B42">
        <v>2400000</v>
      </c>
      <c r="C42" t="s">
        <v>727</v>
      </c>
      <c r="D42" s="29">
        <v>7260</v>
      </c>
    </row>
    <row r="43" spans="1:4" x14ac:dyDescent="0.25">
      <c r="A43" t="str">
        <f t="shared" si="0"/>
        <v>3</v>
      </c>
      <c r="B43">
        <v>3103700</v>
      </c>
      <c r="C43" t="s">
        <v>728</v>
      </c>
      <c r="D43" s="29">
        <v>700</v>
      </c>
    </row>
    <row r="44" spans="1:4" x14ac:dyDescent="0.25">
      <c r="A44" t="str">
        <f t="shared" si="0"/>
        <v>3</v>
      </c>
      <c r="B44">
        <v>3590001</v>
      </c>
      <c r="C44" t="s">
        <v>729</v>
      </c>
      <c r="D44" s="29">
        <v>350</v>
      </c>
    </row>
    <row r="45" spans="1:4" x14ac:dyDescent="0.25">
      <c r="D45" s="3">
        <f>SUM(D2:D44)</f>
        <v>1163255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election activeCell="B4" sqref="B4"/>
    </sheetView>
  </sheetViews>
  <sheetFormatPr baseColWidth="10" defaultRowHeight="15" x14ac:dyDescent="0.25"/>
  <cols>
    <col min="2" max="2" width="34.42578125" bestFit="1" customWidth="1"/>
    <col min="3" max="3" width="11.42578125" style="29"/>
  </cols>
  <sheetData>
    <row r="1" spans="1:3" x14ac:dyDescent="0.25">
      <c r="A1" t="s">
        <v>1</v>
      </c>
      <c r="B1" t="s">
        <v>740</v>
      </c>
      <c r="C1" s="29" t="s">
        <v>165</v>
      </c>
    </row>
    <row r="2" spans="1:3" x14ac:dyDescent="0.25">
      <c r="A2">
        <v>1</v>
      </c>
      <c r="B2" t="s">
        <v>731</v>
      </c>
    </row>
    <row r="3" spans="1:3" x14ac:dyDescent="0.25">
      <c r="A3">
        <v>2</v>
      </c>
      <c r="B3" t="s">
        <v>732</v>
      </c>
    </row>
    <row r="4" spans="1:3" x14ac:dyDescent="0.25">
      <c r="A4">
        <v>3</v>
      </c>
      <c r="B4" t="s">
        <v>733</v>
      </c>
    </row>
    <row r="5" spans="1:3" x14ac:dyDescent="0.25">
      <c r="A5">
        <v>4</v>
      </c>
      <c r="B5" t="s">
        <v>734</v>
      </c>
      <c r="C5" s="29">
        <v>9000</v>
      </c>
    </row>
    <row r="6" spans="1:3" x14ac:dyDescent="0.25">
      <c r="A6">
        <v>5</v>
      </c>
      <c r="B6" t="s">
        <v>735</v>
      </c>
      <c r="C6" s="29">
        <v>0</v>
      </c>
    </row>
    <row r="7" spans="1:3" x14ac:dyDescent="0.25">
      <c r="A7">
        <v>6</v>
      </c>
      <c r="B7" t="s">
        <v>736</v>
      </c>
    </row>
    <row r="8" spans="1:3" x14ac:dyDescent="0.25">
      <c r="A8">
        <v>7</v>
      </c>
      <c r="B8" t="s">
        <v>737</v>
      </c>
    </row>
    <row r="9" spans="1:3" x14ac:dyDescent="0.25">
      <c r="A9">
        <v>8</v>
      </c>
      <c r="B9" t="s">
        <v>738</v>
      </c>
    </row>
    <row r="10" spans="1:3" x14ac:dyDescent="0.25">
      <c r="A10">
        <v>9</v>
      </c>
      <c r="B10" t="s">
        <v>739</v>
      </c>
    </row>
    <row r="11" spans="1:3" x14ac:dyDescent="0.25">
      <c r="B11" t="s">
        <v>666</v>
      </c>
      <c r="C11" s="29">
        <f t="shared" ref="C11" si="0">SUM(C2:C10)</f>
        <v>9000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workbookViewId="0">
      <selection activeCell="B33" sqref="B33"/>
    </sheetView>
  </sheetViews>
  <sheetFormatPr baseColWidth="10" defaultRowHeight="15" x14ac:dyDescent="0.25"/>
  <cols>
    <col min="1" max="1" width="9.42578125" bestFit="1" customWidth="1"/>
    <col min="2" max="2" width="32.85546875" bestFit="1" customWidth="1"/>
    <col min="3" max="3" width="11" bestFit="1" customWidth="1"/>
  </cols>
  <sheetData>
    <row r="1" spans="1:3" x14ac:dyDescent="0.25">
      <c r="A1" t="s">
        <v>741</v>
      </c>
      <c r="B1" t="s">
        <v>740</v>
      </c>
      <c r="C1" t="s">
        <v>165</v>
      </c>
    </row>
    <row r="2" spans="1:3" x14ac:dyDescent="0.25">
      <c r="A2">
        <v>1</v>
      </c>
      <c r="B2" t="s">
        <v>742</v>
      </c>
    </row>
    <row r="3" spans="1:3" x14ac:dyDescent="0.25">
      <c r="A3">
        <v>2</v>
      </c>
      <c r="B3" t="s">
        <v>743</v>
      </c>
      <c r="C3" s="29">
        <v>8900</v>
      </c>
    </row>
    <row r="4" spans="1:3" x14ac:dyDescent="0.25">
      <c r="A4">
        <v>3</v>
      </c>
      <c r="B4" t="s">
        <v>744</v>
      </c>
      <c r="C4" s="29">
        <v>100</v>
      </c>
    </row>
    <row r="5" spans="1:3" x14ac:dyDescent="0.25">
      <c r="A5">
        <v>4</v>
      </c>
      <c r="B5" t="s">
        <v>734</v>
      </c>
      <c r="C5" s="29"/>
    </row>
    <row r="6" spans="1:3" x14ac:dyDescent="0.25">
      <c r="A6">
        <v>6</v>
      </c>
      <c r="B6" t="s">
        <v>745</v>
      </c>
      <c r="C6" s="29"/>
    </row>
    <row r="7" spans="1:3" x14ac:dyDescent="0.25">
      <c r="A7">
        <v>7</v>
      </c>
      <c r="B7" t="s">
        <v>737</v>
      </c>
      <c r="C7" s="29"/>
    </row>
    <row r="8" spans="1:3" x14ac:dyDescent="0.25">
      <c r="A8">
        <v>8</v>
      </c>
      <c r="B8" t="s">
        <v>738</v>
      </c>
      <c r="C8" s="29"/>
    </row>
    <row r="9" spans="1:3" x14ac:dyDescent="0.25">
      <c r="A9">
        <v>9</v>
      </c>
      <c r="B9" t="s">
        <v>739</v>
      </c>
      <c r="C9" s="29"/>
    </row>
    <row r="10" spans="1:3" x14ac:dyDescent="0.25">
      <c r="C10" s="29">
        <f>SUM(C2:C9)</f>
        <v>9000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N62"/>
  <sheetViews>
    <sheetView topLeftCell="A24" workbookViewId="0">
      <selection activeCell="I57" sqref="I57:I62"/>
    </sheetView>
  </sheetViews>
  <sheetFormatPr baseColWidth="10" defaultRowHeight="15" x14ac:dyDescent="0.25"/>
  <cols>
    <col min="1" max="1" width="14.5703125" bestFit="1" customWidth="1"/>
    <col min="2" max="2" width="16.85546875" style="29" customWidth="1"/>
    <col min="3" max="3" width="14.140625" customWidth="1"/>
    <col min="4" max="4" width="12.42578125" customWidth="1"/>
    <col min="5" max="5" width="15" customWidth="1"/>
    <col min="6" max="6" width="21.85546875" bestFit="1" customWidth="1"/>
    <col min="7" max="7" width="5.140625" customWidth="1"/>
    <col min="9" max="9" width="16.140625" customWidth="1"/>
    <col min="10" max="10" width="14.5703125" customWidth="1"/>
    <col min="11" max="11" width="19.5703125" customWidth="1"/>
    <col min="12" max="12" width="20.7109375" customWidth="1"/>
    <col min="13" max="13" width="15.85546875" customWidth="1"/>
    <col min="14" max="14" width="14.5703125" bestFit="1" customWidth="1"/>
  </cols>
  <sheetData>
    <row r="1" spans="1:12" ht="17.25" x14ac:dyDescent="0.3">
      <c r="A1" s="34"/>
      <c r="B1" s="35" t="s">
        <v>754</v>
      </c>
      <c r="C1" s="34" t="s">
        <v>755</v>
      </c>
      <c r="D1" s="34" t="s">
        <v>756</v>
      </c>
      <c r="E1" s="34" t="s">
        <v>757</v>
      </c>
      <c r="F1" s="34" t="s">
        <v>758</v>
      </c>
    </row>
    <row r="2" spans="1:12" x14ac:dyDescent="0.25">
      <c r="A2" s="36" t="s">
        <v>730</v>
      </c>
      <c r="B2" s="37"/>
      <c r="C2" s="36"/>
      <c r="D2" s="36"/>
      <c r="E2" s="36"/>
      <c r="F2" s="36"/>
    </row>
    <row r="3" spans="1:12" ht="15.75" thickBot="1" x14ac:dyDescent="0.3">
      <c r="A3" t="s">
        <v>746</v>
      </c>
      <c r="B3" s="29">
        <v>7402500</v>
      </c>
      <c r="F3" s="3">
        <f>+B3+C3+D3-E3</f>
        <v>7402500</v>
      </c>
    </row>
    <row r="4" spans="1:12" ht="33" customHeight="1" thickBot="1" x14ac:dyDescent="0.3">
      <c r="A4" t="s">
        <v>747</v>
      </c>
      <c r="B4" s="29">
        <v>430000</v>
      </c>
      <c r="F4" s="3">
        <f t="shared" ref="F4:F11" si="0">+B4+C4+D4-E4</f>
        <v>430000</v>
      </c>
      <c r="K4" s="42" t="s">
        <v>759</v>
      </c>
      <c r="L4" s="46">
        <f>+C5</f>
        <v>298550</v>
      </c>
    </row>
    <row r="5" spans="1:12" ht="19.5" customHeight="1" x14ac:dyDescent="0.25">
      <c r="A5" t="s">
        <v>748</v>
      </c>
      <c r="B5" s="29">
        <v>3745331</v>
      </c>
      <c r="C5" s="29">
        <v>298550</v>
      </c>
      <c r="F5" s="3">
        <f t="shared" si="0"/>
        <v>4043881</v>
      </c>
      <c r="K5" s="43" t="s">
        <v>760</v>
      </c>
      <c r="L5" s="75">
        <f>+C6</f>
        <v>863905</v>
      </c>
    </row>
    <row r="6" spans="1:12" ht="21" customHeight="1" thickBot="1" x14ac:dyDescent="0.3">
      <c r="A6" t="s">
        <v>749</v>
      </c>
      <c r="B6" s="29">
        <v>5543630.5900000008</v>
      </c>
      <c r="C6" s="29">
        <v>863905</v>
      </c>
      <c r="D6" s="29">
        <v>9000</v>
      </c>
      <c r="E6" s="29">
        <v>212000</v>
      </c>
      <c r="F6" s="3">
        <f>+B6+C6+D6-E6</f>
        <v>6204535.5900000008</v>
      </c>
      <c r="K6" s="44" t="s">
        <v>761</v>
      </c>
      <c r="L6" s="76"/>
    </row>
    <row r="7" spans="1:12" ht="15.75" thickBot="1" x14ac:dyDescent="0.3">
      <c r="A7" t="s">
        <v>750</v>
      </c>
      <c r="B7" s="29">
        <v>379660</v>
      </c>
      <c r="C7" s="29">
        <v>800</v>
      </c>
      <c r="F7" s="3">
        <f t="shared" si="0"/>
        <v>380460</v>
      </c>
      <c r="K7" s="44" t="s">
        <v>762</v>
      </c>
      <c r="L7" s="47">
        <f>+C7</f>
        <v>800</v>
      </c>
    </row>
    <row r="8" spans="1:12" ht="15.75" thickBot="1" x14ac:dyDescent="0.3">
      <c r="A8" t="s">
        <v>751</v>
      </c>
      <c r="B8" s="29">
        <v>308397.5</v>
      </c>
      <c r="F8" s="3">
        <f t="shared" si="0"/>
        <v>308397.5</v>
      </c>
      <c r="K8" s="44" t="s">
        <v>763</v>
      </c>
      <c r="L8" s="48">
        <f>-C15*0.37</f>
        <v>-278654.40000000002</v>
      </c>
    </row>
    <row r="9" spans="1:12" ht="27" x14ac:dyDescent="0.25">
      <c r="A9" t="s">
        <v>752</v>
      </c>
      <c r="B9" s="29">
        <v>1907870</v>
      </c>
      <c r="F9" s="3">
        <f t="shared" si="0"/>
        <v>1907870</v>
      </c>
      <c r="K9" s="43" t="s">
        <v>764</v>
      </c>
      <c r="L9" s="75">
        <f>-C14</f>
        <v>-409085</v>
      </c>
    </row>
    <row r="10" spans="1:12" ht="15.75" thickBot="1" x14ac:dyDescent="0.3">
      <c r="A10" t="s">
        <v>753</v>
      </c>
      <c r="B10" s="29">
        <v>320102.5</v>
      </c>
      <c r="F10" s="3">
        <f t="shared" si="0"/>
        <v>320102.5</v>
      </c>
      <c r="K10" s="44" t="s">
        <v>761</v>
      </c>
      <c r="L10" s="76"/>
    </row>
    <row r="11" spans="1:12" ht="25.5" customHeight="1" x14ac:dyDescent="0.25">
      <c r="A11" s="38" t="s">
        <v>666</v>
      </c>
      <c r="B11" s="39">
        <v>20037491.59</v>
      </c>
      <c r="C11" s="39">
        <f>SUM(C3:C10)</f>
        <v>1163255</v>
      </c>
      <c r="D11" s="39">
        <f>SUM(D3:D10)</f>
        <v>9000</v>
      </c>
      <c r="E11" s="39">
        <f>SUM(E3:E10)</f>
        <v>212000</v>
      </c>
      <c r="F11" s="40">
        <f t="shared" si="0"/>
        <v>20997746.59</v>
      </c>
      <c r="K11" s="43" t="s">
        <v>765</v>
      </c>
      <c r="L11" s="75">
        <v>-474065.6</v>
      </c>
    </row>
    <row r="12" spans="1:12" ht="15.75" thickBot="1" x14ac:dyDescent="0.3">
      <c r="A12" s="31"/>
      <c r="B12" s="32"/>
      <c r="C12" s="32"/>
      <c r="D12" s="32"/>
      <c r="E12" s="32"/>
      <c r="F12" s="33"/>
      <c r="K12" s="44" t="s">
        <v>761</v>
      </c>
      <c r="L12" s="76"/>
    </row>
    <row r="13" spans="1:12" ht="15.75" thickBot="1" x14ac:dyDescent="0.3">
      <c r="A13" s="36" t="s">
        <v>741</v>
      </c>
      <c r="B13" s="37"/>
      <c r="C13" s="36"/>
      <c r="D13" s="36"/>
      <c r="E13" s="36"/>
      <c r="F13" s="36"/>
      <c r="K13" s="44" t="s">
        <v>766</v>
      </c>
      <c r="L13" s="48">
        <f>-C16</f>
        <v>-1050</v>
      </c>
    </row>
    <row r="14" spans="1:12" ht="15.75" thickBot="1" x14ac:dyDescent="0.3">
      <c r="A14" t="s">
        <v>746</v>
      </c>
      <c r="B14" s="29">
        <v>7961001.5999999959</v>
      </c>
      <c r="C14" s="29">
        <v>409085</v>
      </c>
      <c r="F14" s="3">
        <f t="shared" ref="F14:F21" si="1">+B14+C14+D14-E14</f>
        <v>8370086.5999999959</v>
      </c>
      <c r="K14" s="44" t="s">
        <v>767</v>
      </c>
      <c r="L14" s="49">
        <v>-400</v>
      </c>
    </row>
    <row r="15" spans="1:12" ht="26.25" thickBot="1" x14ac:dyDescent="0.3">
      <c r="A15" t="s">
        <v>747</v>
      </c>
      <c r="B15" s="29">
        <v>6283941.3500000015</v>
      </c>
      <c r="C15" s="29">
        <v>753120</v>
      </c>
      <c r="D15" s="29">
        <v>8900</v>
      </c>
      <c r="F15" s="3">
        <f t="shared" si="1"/>
        <v>7045961.3500000015</v>
      </c>
      <c r="K15" s="45" t="s">
        <v>768</v>
      </c>
      <c r="L15" s="50">
        <f>SUM(L4:L14)</f>
        <v>0</v>
      </c>
    </row>
    <row r="16" spans="1:12" x14ac:dyDescent="0.25">
      <c r="A16" t="s">
        <v>748</v>
      </c>
      <c r="B16" s="29">
        <v>130850</v>
      </c>
      <c r="C16" s="29">
        <v>1050</v>
      </c>
      <c r="D16" s="29">
        <v>100</v>
      </c>
      <c r="F16" s="3">
        <f t="shared" si="1"/>
        <v>132000</v>
      </c>
    </row>
    <row r="17" spans="1:13" x14ac:dyDescent="0.25">
      <c r="A17" t="s">
        <v>749</v>
      </c>
      <c r="B17" s="29">
        <v>942060</v>
      </c>
      <c r="E17" s="29">
        <v>212000</v>
      </c>
      <c r="F17" s="3">
        <f t="shared" si="1"/>
        <v>730060</v>
      </c>
    </row>
    <row r="18" spans="1:13" x14ac:dyDescent="0.25">
      <c r="A18" t="s">
        <v>750</v>
      </c>
      <c r="B18" s="29">
        <v>90000</v>
      </c>
      <c r="F18" s="3">
        <f t="shared" si="1"/>
        <v>90000</v>
      </c>
    </row>
    <row r="19" spans="1:13" x14ac:dyDescent="0.25">
      <c r="A19" t="s">
        <v>751</v>
      </c>
      <c r="B19" s="29">
        <v>2718983</v>
      </c>
      <c r="F19" s="3">
        <f t="shared" si="1"/>
        <v>2718983</v>
      </c>
      <c r="I19" s="3"/>
    </row>
    <row r="20" spans="1:13" x14ac:dyDescent="0.25">
      <c r="A20" t="s">
        <v>752</v>
      </c>
      <c r="B20" s="29">
        <v>111424.48</v>
      </c>
      <c r="F20" s="3">
        <f t="shared" si="1"/>
        <v>111424.48</v>
      </c>
      <c r="I20" s="3"/>
    </row>
    <row r="21" spans="1:13" x14ac:dyDescent="0.25">
      <c r="A21" t="s">
        <v>753</v>
      </c>
      <c r="B21" s="29">
        <v>1799231.1600000001</v>
      </c>
      <c r="F21" s="3">
        <f t="shared" si="1"/>
        <v>1799231.1600000001</v>
      </c>
      <c r="I21" s="3"/>
    </row>
    <row r="22" spans="1:13" x14ac:dyDescent="0.25">
      <c r="A22" s="38" t="s">
        <v>666</v>
      </c>
      <c r="B22" s="39">
        <f>SUM(B14:B21)</f>
        <v>20037491.589999996</v>
      </c>
      <c r="C22" s="39">
        <f>SUM(C14:C21)</f>
        <v>1163255</v>
      </c>
      <c r="D22" s="39">
        <f>SUM(D14:D21)</f>
        <v>9000</v>
      </c>
      <c r="E22" s="39">
        <f>SUM(E14:E21)</f>
        <v>212000</v>
      </c>
      <c r="F22" s="40">
        <f>SUM(F14:F21)</f>
        <v>20997746.589999996</v>
      </c>
      <c r="I22" s="26"/>
    </row>
    <row r="27" spans="1:13" x14ac:dyDescent="0.25">
      <c r="B27" s="29">
        <f>SUM(B3:B9)</f>
        <v>19717389.09</v>
      </c>
    </row>
    <row r="28" spans="1:13" x14ac:dyDescent="0.25">
      <c r="B28" s="29">
        <f>SUM(B14:B20)</f>
        <v>18238260.429999996</v>
      </c>
    </row>
    <row r="29" spans="1:13" x14ac:dyDescent="0.25">
      <c r="B29" s="29">
        <f>B27-B28</f>
        <v>1479128.6600000039</v>
      </c>
    </row>
    <row r="32" spans="1:13" x14ac:dyDescent="0.25">
      <c r="A32" s="74" t="s">
        <v>796</v>
      </c>
      <c r="B32" s="74"/>
      <c r="C32" s="74"/>
      <c r="D32" s="74"/>
      <c r="E32" s="74"/>
      <c r="F32" s="74"/>
      <c r="H32" s="77" t="s">
        <v>797</v>
      </c>
      <c r="I32" s="77"/>
      <c r="J32" s="77"/>
      <c r="K32" s="77"/>
      <c r="L32" s="77"/>
      <c r="M32" s="77"/>
    </row>
    <row r="33" spans="1:14" ht="51.75" x14ac:dyDescent="0.3">
      <c r="A33" s="34"/>
      <c r="B33" s="65" t="s">
        <v>754</v>
      </c>
      <c r="C33" s="66" t="s">
        <v>755</v>
      </c>
      <c r="D33" s="66" t="s">
        <v>756</v>
      </c>
      <c r="E33" s="66" t="s">
        <v>757</v>
      </c>
      <c r="F33" s="66" t="s">
        <v>758</v>
      </c>
      <c r="G33" s="67"/>
      <c r="H33" s="66"/>
      <c r="I33" s="65" t="s">
        <v>754</v>
      </c>
      <c r="J33" s="66" t="s">
        <v>755</v>
      </c>
      <c r="K33" s="66" t="s">
        <v>756</v>
      </c>
      <c r="L33" s="66" t="s">
        <v>757</v>
      </c>
      <c r="M33" s="66" t="s">
        <v>758</v>
      </c>
      <c r="N33" s="66" t="s">
        <v>798</v>
      </c>
    </row>
    <row r="34" spans="1:14" x14ac:dyDescent="0.25">
      <c r="A34" s="36" t="s">
        <v>730</v>
      </c>
      <c r="B34" s="37"/>
      <c r="C34" s="36"/>
      <c r="D34" s="36"/>
      <c r="E34" s="36"/>
      <c r="F34" s="36"/>
      <c r="H34" s="36" t="s">
        <v>730</v>
      </c>
      <c r="I34" s="37"/>
      <c r="J34" s="36"/>
      <c r="K34" s="36"/>
      <c r="L34" s="36"/>
      <c r="M34" s="36"/>
      <c r="N34" s="36"/>
    </row>
    <row r="35" spans="1:14" x14ac:dyDescent="0.25">
      <c r="A35" t="s">
        <v>746</v>
      </c>
      <c r="B35" s="29">
        <v>7402500</v>
      </c>
      <c r="F35" s="3">
        <f>+B35+C35+D35-E35</f>
        <v>7402500</v>
      </c>
      <c r="H35" t="s">
        <v>746</v>
      </c>
      <c r="I35" s="29">
        <v>7402500</v>
      </c>
      <c r="M35" s="3">
        <f>+I35+J35+K35-L35</f>
        <v>7402500</v>
      </c>
      <c r="N35" s="26">
        <f>+I35-B35</f>
        <v>0</v>
      </c>
    </row>
    <row r="36" spans="1:14" x14ac:dyDescent="0.25">
      <c r="A36" t="s">
        <v>747</v>
      </c>
      <c r="B36" s="29">
        <v>430000</v>
      </c>
      <c r="F36" s="3">
        <f t="shared" ref="F36:F43" si="2">+B36+C36+D36-E36</f>
        <v>430000</v>
      </c>
      <c r="H36" t="s">
        <v>747</v>
      </c>
      <c r="I36" s="29">
        <v>430000</v>
      </c>
      <c r="M36" s="3">
        <f t="shared" ref="M36:M37" si="3">+I36+J36+K36-L36</f>
        <v>430000</v>
      </c>
      <c r="N36" s="26">
        <f t="shared" ref="N36:N43" si="4">+I36-B36</f>
        <v>0</v>
      </c>
    </row>
    <row r="37" spans="1:14" x14ac:dyDescent="0.25">
      <c r="A37" t="s">
        <v>748</v>
      </c>
      <c r="B37" s="29">
        <v>3745331</v>
      </c>
      <c r="C37" s="29">
        <v>298550</v>
      </c>
      <c r="F37" s="3">
        <f t="shared" si="2"/>
        <v>4043881</v>
      </c>
      <c r="H37" t="s">
        <v>748</v>
      </c>
      <c r="I37" s="29">
        <v>3745331</v>
      </c>
      <c r="J37" s="29">
        <v>298550</v>
      </c>
      <c r="M37" s="3">
        <f t="shared" si="3"/>
        <v>4043881</v>
      </c>
      <c r="N37" s="26">
        <f t="shared" si="4"/>
        <v>0</v>
      </c>
    </row>
    <row r="38" spans="1:14" x14ac:dyDescent="0.25">
      <c r="A38" t="s">
        <v>749</v>
      </c>
      <c r="B38" s="29">
        <v>5543630.5900000008</v>
      </c>
      <c r="C38" s="29">
        <v>863905</v>
      </c>
      <c r="D38" s="29">
        <v>9000</v>
      </c>
      <c r="E38" s="29">
        <v>212000</v>
      </c>
      <c r="F38" s="3">
        <f>+B38+C38+D38-E38</f>
        <v>6204535.5900000008</v>
      </c>
      <c r="H38" t="s">
        <v>749</v>
      </c>
      <c r="I38" s="29">
        <v>5543630.5900000008</v>
      </c>
      <c r="J38" s="29">
        <v>863905</v>
      </c>
      <c r="K38" s="29">
        <v>9000</v>
      </c>
      <c r="L38" s="29">
        <v>212000</v>
      </c>
      <c r="M38" s="3">
        <f>+I38+J38+K38-L38</f>
        <v>6204535.5900000008</v>
      </c>
      <c r="N38" s="26">
        <f t="shared" si="4"/>
        <v>0</v>
      </c>
    </row>
    <row r="39" spans="1:14" x14ac:dyDescent="0.25">
      <c r="A39" t="s">
        <v>750</v>
      </c>
      <c r="B39" s="29">
        <v>379660</v>
      </c>
      <c r="C39" s="29">
        <v>800</v>
      </c>
      <c r="F39" s="3">
        <f t="shared" si="2"/>
        <v>380460</v>
      </c>
      <c r="H39" t="s">
        <v>750</v>
      </c>
      <c r="I39" s="29">
        <v>379660</v>
      </c>
      <c r="J39" s="29">
        <v>800</v>
      </c>
      <c r="M39" s="3">
        <f t="shared" ref="M39:M43" si="5">+I39+J39+K39-L39</f>
        <v>380460</v>
      </c>
      <c r="N39" s="26">
        <f t="shared" si="4"/>
        <v>0</v>
      </c>
    </row>
    <row r="40" spans="1:14" x14ac:dyDescent="0.25">
      <c r="A40" t="s">
        <v>751</v>
      </c>
      <c r="B40" s="29">
        <v>308397.5</v>
      </c>
      <c r="F40" s="3">
        <f t="shared" si="2"/>
        <v>308397.5</v>
      </c>
      <c r="H40" t="s">
        <v>751</v>
      </c>
      <c r="I40" s="29">
        <v>308397.5</v>
      </c>
      <c r="M40" s="3">
        <f t="shared" si="5"/>
        <v>308397.5</v>
      </c>
      <c r="N40" s="26">
        <f t="shared" si="4"/>
        <v>0</v>
      </c>
    </row>
    <row r="41" spans="1:14" x14ac:dyDescent="0.25">
      <c r="A41" t="s">
        <v>752</v>
      </c>
      <c r="B41" s="29">
        <v>1510622.5</v>
      </c>
      <c r="F41" s="3">
        <f t="shared" si="2"/>
        <v>1510622.5</v>
      </c>
      <c r="H41" t="s">
        <v>752</v>
      </c>
      <c r="I41" s="29">
        <v>1907870</v>
      </c>
      <c r="M41" s="3">
        <f t="shared" si="5"/>
        <v>1907870</v>
      </c>
      <c r="N41" s="26">
        <f t="shared" si="4"/>
        <v>397247.5</v>
      </c>
    </row>
    <row r="42" spans="1:14" x14ac:dyDescent="0.25">
      <c r="A42" t="s">
        <v>753</v>
      </c>
      <c r="B42" s="29">
        <v>250000</v>
      </c>
      <c r="F42" s="3">
        <f t="shared" si="2"/>
        <v>250000</v>
      </c>
      <c r="H42" t="s">
        <v>753</v>
      </c>
      <c r="I42" s="29">
        <v>320102.5</v>
      </c>
      <c r="M42" s="3">
        <f t="shared" si="5"/>
        <v>320102.5</v>
      </c>
      <c r="N42" s="26">
        <f t="shared" si="4"/>
        <v>70102.5</v>
      </c>
    </row>
    <row r="43" spans="1:14" x14ac:dyDescent="0.25">
      <c r="A43" s="38" t="s">
        <v>666</v>
      </c>
      <c r="B43" s="39">
        <f>SUM(B35:B42)</f>
        <v>19570141.59</v>
      </c>
      <c r="C43" s="39">
        <f>SUM(C35:C42)</f>
        <v>1163255</v>
      </c>
      <c r="D43" s="39">
        <f>SUM(D35:D42)</f>
        <v>9000</v>
      </c>
      <c r="E43" s="39">
        <f>SUM(E35:E42)</f>
        <v>212000</v>
      </c>
      <c r="F43" s="40">
        <f t="shared" si="2"/>
        <v>20530396.59</v>
      </c>
      <c r="H43" s="38" t="s">
        <v>666</v>
      </c>
      <c r="I43" s="39">
        <v>20037491.59</v>
      </c>
      <c r="J43" s="39">
        <f>SUM(J35:J42)</f>
        <v>1163255</v>
      </c>
      <c r="K43" s="39">
        <f>SUM(K35:K42)</f>
        <v>9000</v>
      </c>
      <c r="L43" s="39">
        <f>SUM(L35:L42)</f>
        <v>212000</v>
      </c>
      <c r="M43" s="40">
        <f t="shared" si="5"/>
        <v>20997746.59</v>
      </c>
      <c r="N43" s="40">
        <f t="shared" si="4"/>
        <v>467350</v>
      </c>
    </row>
    <row r="44" spans="1:14" x14ac:dyDescent="0.25">
      <c r="B44" s="32"/>
      <c r="C44" s="32"/>
      <c r="D44" s="32"/>
      <c r="E44" s="32"/>
      <c r="F44" s="3"/>
      <c r="H44" s="31"/>
      <c r="I44" s="32"/>
      <c r="J44" s="32"/>
      <c r="K44" s="32"/>
      <c r="L44" s="32"/>
      <c r="M44" s="33"/>
    </row>
    <row r="45" spans="1:14" x14ac:dyDescent="0.25">
      <c r="A45" s="36" t="s">
        <v>741</v>
      </c>
      <c r="B45" s="37"/>
      <c r="C45" s="36"/>
      <c r="D45" s="36"/>
      <c r="E45" s="36"/>
      <c r="F45" s="36"/>
      <c r="H45" s="36" t="s">
        <v>741</v>
      </c>
      <c r="I45" s="37"/>
      <c r="J45" s="36"/>
      <c r="K45" s="36"/>
      <c r="L45" s="36"/>
      <c r="M45" s="36"/>
      <c r="N45" s="36"/>
    </row>
    <row r="46" spans="1:14" x14ac:dyDescent="0.25">
      <c r="A46" t="s">
        <v>746</v>
      </c>
      <c r="B46" s="29">
        <v>7961001.5999999959</v>
      </c>
      <c r="C46" s="29">
        <v>409085</v>
      </c>
      <c r="F46" s="3">
        <f t="shared" ref="F46:F53" si="6">+B46+C46+D46-E46</f>
        <v>8370086.5999999959</v>
      </c>
      <c r="H46" t="s">
        <v>746</v>
      </c>
      <c r="I46" s="29">
        <v>7961001.5999999959</v>
      </c>
      <c r="J46" s="29">
        <v>409085</v>
      </c>
      <c r="M46" s="3">
        <f t="shared" ref="M46:M53" si="7">+I46+J46+K46-L46</f>
        <v>8370086.5999999959</v>
      </c>
      <c r="N46" s="26">
        <f t="shared" ref="N46:N53" si="8">+I46-B46</f>
        <v>0</v>
      </c>
    </row>
    <row r="47" spans="1:14" x14ac:dyDescent="0.25">
      <c r="A47" t="s">
        <v>747</v>
      </c>
      <c r="B47" s="29">
        <v>6277341.3500000015</v>
      </c>
      <c r="C47" s="29">
        <v>753120</v>
      </c>
      <c r="D47" s="29">
        <v>8900</v>
      </c>
      <c r="F47" s="3">
        <f t="shared" si="6"/>
        <v>7039361.3500000015</v>
      </c>
      <c r="H47" t="s">
        <v>747</v>
      </c>
      <c r="I47" s="29">
        <v>6283941.3500000015</v>
      </c>
      <c r="J47" s="29">
        <v>753120</v>
      </c>
      <c r="K47" s="29">
        <v>8900</v>
      </c>
      <c r="M47" s="3">
        <f t="shared" si="7"/>
        <v>7045961.3500000015</v>
      </c>
      <c r="N47" s="26">
        <f t="shared" si="8"/>
        <v>6600</v>
      </c>
    </row>
    <row r="48" spans="1:14" x14ac:dyDescent="0.25">
      <c r="A48" t="s">
        <v>748</v>
      </c>
      <c r="B48" s="29">
        <v>130850</v>
      </c>
      <c r="C48" s="29">
        <v>1050</v>
      </c>
      <c r="D48" s="29">
        <v>100</v>
      </c>
      <c r="F48" s="3">
        <f t="shared" si="6"/>
        <v>132000</v>
      </c>
      <c r="H48" t="s">
        <v>748</v>
      </c>
      <c r="I48" s="29">
        <v>130850</v>
      </c>
      <c r="J48" s="29">
        <v>1050</v>
      </c>
      <c r="K48" s="29">
        <v>100</v>
      </c>
      <c r="M48" s="3">
        <f t="shared" si="7"/>
        <v>132000</v>
      </c>
      <c r="N48" s="26">
        <f t="shared" si="8"/>
        <v>0</v>
      </c>
    </row>
    <row r="49" spans="1:14" x14ac:dyDescent="0.25">
      <c r="A49" t="s">
        <v>749</v>
      </c>
      <c r="B49" s="29">
        <v>948660</v>
      </c>
      <c r="E49" s="29">
        <v>212000</v>
      </c>
      <c r="F49" s="3">
        <f t="shared" si="6"/>
        <v>736660</v>
      </c>
      <c r="H49" t="s">
        <v>749</v>
      </c>
      <c r="I49" s="29">
        <v>942060</v>
      </c>
      <c r="L49" s="29">
        <v>212000</v>
      </c>
      <c r="M49" s="3">
        <f t="shared" si="7"/>
        <v>730060</v>
      </c>
      <c r="N49" s="26">
        <f t="shared" si="8"/>
        <v>-6600</v>
      </c>
    </row>
    <row r="50" spans="1:14" x14ac:dyDescent="0.25">
      <c r="A50" t="s">
        <v>750</v>
      </c>
      <c r="B50" s="29">
        <v>90000</v>
      </c>
      <c r="F50" s="3">
        <f t="shared" si="6"/>
        <v>90000</v>
      </c>
      <c r="H50" t="s">
        <v>750</v>
      </c>
      <c r="I50" s="29">
        <v>90000</v>
      </c>
      <c r="M50" s="3">
        <f t="shared" si="7"/>
        <v>90000</v>
      </c>
      <c r="N50" s="26">
        <f t="shared" si="8"/>
        <v>0</v>
      </c>
    </row>
    <row r="51" spans="1:14" x14ac:dyDescent="0.25">
      <c r="A51" t="s">
        <v>751</v>
      </c>
      <c r="B51" s="29">
        <v>2261633</v>
      </c>
      <c r="F51" s="3">
        <f t="shared" si="6"/>
        <v>2261633</v>
      </c>
      <c r="H51" t="s">
        <v>751</v>
      </c>
      <c r="I51" s="29">
        <v>2718983</v>
      </c>
      <c r="M51" s="3">
        <f t="shared" si="7"/>
        <v>2718983</v>
      </c>
      <c r="N51" s="26">
        <f t="shared" si="8"/>
        <v>457350</v>
      </c>
    </row>
    <row r="52" spans="1:14" x14ac:dyDescent="0.25">
      <c r="A52" t="s">
        <v>752</v>
      </c>
      <c r="B52" s="29">
        <v>101424.48</v>
      </c>
      <c r="F52" s="3">
        <f t="shared" si="6"/>
        <v>101424.48</v>
      </c>
      <c r="H52" t="s">
        <v>752</v>
      </c>
      <c r="I52" s="29">
        <v>111424.48</v>
      </c>
      <c r="M52" s="3">
        <f t="shared" si="7"/>
        <v>111424.48</v>
      </c>
      <c r="N52" s="26">
        <f t="shared" si="8"/>
        <v>10000</v>
      </c>
    </row>
    <row r="53" spans="1:14" x14ac:dyDescent="0.25">
      <c r="A53" t="s">
        <v>753</v>
      </c>
      <c r="B53" s="29">
        <v>1799231.1600000001</v>
      </c>
      <c r="F53" s="3">
        <f t="shared" si="6"/>
        <v>1799231.1600000001</v>
      </c>
      <c r="H53" t="s">
        <v>753</v>
      </c>
      <c r="I53" s="29">
        <v>1799231.1600000001</v>
      </c>
      <c r="M53" s="3">
        <f t="shared" si="7"/>
        <v>1799231.1600000001</v>
      </c>
      <c r="N53" s="26">
        <f t="shared" si="8"/>
        <v>0</v>
      </c>
    </row>
    <row r="54" spans="1:14" x14ac:dyDescent="0.25">
      <c r="A54" s="38" t="s">
        <v>666</v>
      </c>
      <c r="B54" s="39">
        <f>SUM(B46:B53)</f>
        <v>19570141.589999996</v>
      </c>
      <c r="C54" s="39">
        <f>SUM(C46:C53)</f>
        <v>1163255</v>
      </c>
      <c r="D54" s="39">
        <f>SUM(D46:D53)</f>
        <v>9000</v>
      </c>
      <c r="E54" s="39">
        <f>SUM(E46:E53)</f>
        <v>212000</v>
      </c>
      <c r="F54" s="40">
        <f>SUM(F46:F53)</f>
        <v>20530396.589999996</v>
      </c>
      <c r="H54" s="38" t="s">
        <v>666</v>
      </c>
      <c r="I54" s="39">
        <f t="shared" ref="I54:N54" si="9">SUM(I46:I53)</f>
        <v>20037491.589999996</v>
      </c>
      <c r="J54" s="39">
        <f t="shared" si="9"/>
        <v>1163255</v>
      </c>
      <c r="K54" s="39">
        <f t="shared" si="9"/>
        <v>9000</v>
      </c>
      <c r="L54" s="39">
        <f t="shared" si="9"/>
        <v>212000</v>
      </c>
      <c r="M54" s="40">
        <f t="shared" si="9"/>
        <v>20997746.589999996</v>
      </c>
      <c r="N54" s="40">
        <f t="shared" si="9"/>
        <v>467350</v>
      </c>
    </row>
    <row r="57" spans="1:14" x14ac:dyDescent="0.25">
      <c r="I57" s="26"/>
    </row>
    <row r="58" spans="1:14" x14ac:dyDescent="0.25">
      <c r="I58" s="26"/>
    </row>
    <row r="59" spans="1:14" x14ac:dyDescent="0.25">
      <c r="I59" s="26"/>
    </row>
    <row r="60" spans="1:14" ht="15.75" x14ac:dyDescent="0.3">
      <c r="I60" s="68"/>
    </row>
    <row r="61" spans="1:14" ht="15.75" x14ac:dyDescent="0.3">
      <c r="I61" s="68"/>
    </row>
    <row r="62" spans="1:14" x14ac:dyDescent="0.25">
      <c r="I62" s="26"/>
    </row>
  </sheetData>
  <mergeCells count="5">
    <mergeCell ref="A32:F32"/>
    <mergeCell ref="L5:L6"/>
    <mergeCell ref="L9:L10"/>
    <mergeCell ref="L11:L12"/>
    <mergeCell ref="H32:M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H31"/>
  <sheetViews>
    <sheetView workbookViewId="0">
      <selection activeCell="K29" sqref="K29"/>
    </sheetView>
  </sheetViews>
  <sheetFormatPr baseColWidth="10" defaultRowHeight="15" x14ac:dyDescent="0.25"/>
  <cols>
    <col min="1" max="1" width="40.85546875" bestFit="1" customWidth="1"/>
    <col min="2" max="2" width="18.85546875" customWidth="1"/>
    <col min="3" max="3" width="14.140625" bestFit="1" customWidth="1"/>
    <col min="5" max="5" width="45" bestFit="1" customWidth="1"/>
    <col min="6" max="6" width="14.140625" bestFit="1" customWidth="1"/>
    <col min="8" max="8" width="13" bestFit="1" customWidth="1"/>
  </cols>
  <sheetData>
    <row r="3" spans="1:7" x14ac:dyDescent="0.25">
      <c r="A3" t="s">
        <v>807</v>
      </c>
      <c r="E3" s="73" t="s">
        <v>805</v>
      </c>
    </row>
    <row r="4" spans="1:7" ht="15.75" thickBot="1" x14ac:dyDescent="0.3">
      <c r="A4" s="61"/>
      <c r="B4" s="61"/>
    </row>
    <row r="5" spans="1:7" ht="15.75" thickBot="1" x14ac:dyDescent="0.3">
      <c r="A5" s="62" t="s">
        <v>792</v>
      </c>
      <c r="B5" s="62" t="s">
        <v>777</v>
      </c>
      <c r="E5" s="51" t="s">
        <v>799</v>
      </c>
      <c r="F5" s="69">
        <v>18838593.839999996</v>
      </c>
      <c r="G5" t="s">
        <v>800</v>
      </c>
    </row>
    <row r="6" spans="1:7" ht="15.75" thickBot="1" x14ac:dyDescent="0.3">
      <c r="A6" s="57" t="s">
        <v>778</v>
      </c>
      <c r="B6" s="60">
        <v>7426670.0800000001</v>
      </c>
      <c r="E6" s="53" t="s">
        <v>785</v>
      </c>
      <c r="F6" s="70">
        <v>9883.91</v>
      </c>
      <c r="G6" t="s">
        <v>801</v>
      </c>
    </row>
    <row r="7" spans="1:7" ht="15.75" thickBot="1" x14ac:dyDescent="0.3">
      <c r="A7" s="57" t="s">
        <v>779</v>
      </c>
      <c r="B7" s="60">
        <v>127597.46</v>
      </c>
      <c r="E7" s="53" t="s">
        <v>802</v>
      </c>
      <c r="F7" s="54">
        <v>232011.38</v>
      </c>
      <c r="G7" t="s">
        <v>801</v>
      </c>
    </row>
    <row r="8" spans="1:7" ht="15.75" thickBot="1" x14ac:dyDescent="0.3">
      <c r="A8" s="57" t="s">
        <v>780</v>
      </c>
      <c r="B8" s="60">
        <v>2666228</v>
      </c>
      <c r="C8" s="29"/>
      <c r="E8" s="71" t="s">
        <v>803</v>
      </c>
      <c r="F8" s="72">
        <f>F5-F6-F7</f>
        <v>18596698.549999997</v>
      </c>
    </row>
    <row r="9" spans="1:7" x14ac:dyDescent="0.25">
      <c r="A9" s="57" t="s">
        <v>781</v>
      </c>
      <c r="B9" s="60">
        <v>5765542.1299999999</v>
      </c>
      <c r="C9" s="29"/>
    </row>
    <row r="10" spans="1:7" x14ac:dyDescent="0.25">
      <c r="A10" s="57" t="s">
        <v>782</v>
      </c>
      <c r="B10" s="60">
        <v>104631.49</v>
      </c>
      <c r="C10" s="29"/>
    </row>
    <row r="11" spans="1:7" x14ac:dyDescent="0.25">
      <c r="A11" s="57" t="s">
        <v>783</v>
      </c>
      <c r="B11" s="60">
        <v>-147800</v>
      </c>
      <c r="C11" s="3"/>
      <c r="E11" s="57" t="s">
        <v>804</v>
      </c>
      <c r="F11" s="58">
        <f>+F8</f>
        <v>18596698.549999997</v>
      </c>
    </row>
    <row r="12" spans="1:7" x14ac:dyDescent="0.25">
      <c r="A12" s="57" t="s">
        <v>784</v>
      </c>
      <c r="B12" s="60">
        <f>SUM(B6:B11)</f>
        <v>15942869.159999998</v>
      </c>
      <c r="E12" s="57" t="s">
        <v>788</v>
      </c>
      <c r="F12" s="58">
        <v>4096936.0700000003</v>
      </c>
    </row>
    <row r="13" spans="1:7" x14ac:dyDescent="0.25">
      <c r="A13" s="57" t="s">
        <v>785</v>
      </c>
      <c r="B13" s="60">
        <v>-7294.2</v>
      </c>
      <c r="C13" s="29"/>
      <c r="E13" s="57" t="s">
        <v>789</v>
      </c>
      <c r="F13" s="57">
        <v>0</v>
      </c>
    </row>
    <row r="14" spans="1:7" x14ac:dyDescent="0.25">
      <c r="A14" s="57" t="s">
        <v>785</v>
      </c>
      <c r="B14" s="60">
        <v>-21175.32</v>
      </c>
      <c r="E14" s="57"/>
      <c r="F14" s="58">
        <f>SUM(F12:F13)</f>
        <v>4096936.0700000003</v>
      </c>
    </row>
    <row r="15" spans="1:7" x14ac:dyDescent="0.25">
      <c r="A15" s="57" t="s">
        <v>786</v>
      </c>
      <c r="B15" s="60">
        <f>SUM(B12:B14)</f>
        <v>15914399.639999999</v>
      </c>
      <c r="C15" s="41"/>
      <c r="E15" s="57" t="s">
        <v>790</v>
      </c>
      <c r="F15" s="59">
        <f>F14/F11</f>
        <v>0.22030448356114268</v>
      </c>
    </row>
    <row r="16" spans="1:7" x14ac:dyDescent="0.25">
      <c r="B16" s="29"/>
    </row>
    <row r="18" spans="1:8" x14ac:dyDescent="0.25">
      <c r="E18" s="57" t="s">
        <v>791</v>
      </c>
      <c r="F18" s="58">
        <f>+F12+250000+70102.5</f>
        <v>4417038.57</v>
      </c>
      <c r="G18" t="s">
        <v>806</v>
      </c>
    </row>
    <row r="19" spans="1:8" x14ac:dyDescent="0.25">
      <c r="E19" s="57" t="s">
        <v>787</v>
      </c>
      <c r="F19" s="58">
        <f>F8</f>
        <v>18596698.549999997</v>
      </c>
    </row>
    <row r="20" spans="1:8" x14ac:dyDescent="0.25">
      <c r="A20" s="57" t="s">
        <v>787</v>
      </c>
      <c r="B20" s="58">
        <f>B15</f>
        <v>15914399.639999999</v>
      </c>
      <c r="E20" s="57"/>
      <c r="F20" s="57"/>
    </row>
    <row r="21" spans="1:8" x14ac:dyDescent="0.25">
      <c r="A21" s="57" t="s">
        <v>788</v>
      </c>
      <c r="B21" s="58">
        <v>4096936.0700000003</v>
      </c>
      <c r="E21" s="57" t="s">
        <v>790</v>
      </c>
      <c r="F21" s="59">
        <f>F18/F19</f>
        <v>0.23751735062673268</v>
      </c>
    </row>
    <row r="22" spans="1:8" x14ac:dyDescent="0.25">
      <c r="A22" s="57" t="s">
        <v>789</v>
      </c>
      <c r="B22" s="57">
        <v>0</v>
      </c>
      <c r="H22" s="26">
        <f>+F18-F12</f>
        <v>320102.5</v>
      </c>
    </row>
    <row r="23" spans="1:8" x14ac:dyDescent="0.25">
      <c r="A23" s="57"/>
      <c r="B23" s="58">
        <f>SUM(B21:B22)</f>
        <v>4096936.0700000003</v>
      </c>
    </row>
    <row r="24" spans="1:8" x14ac:dyDescent="0.25">
      <c r="A24" s="57" t="s">
        <v>790</v>
      </c>
      <c r="B24" s="59">
        <f>B23/B20</f>
        <v>0.25743579165264702</v>
      </c>
    </row>
    <row r="28" spans="1:8" x14ac:dyDescent="0.25">
      <c r="A28" s="57" t="s">
        <v>791</v>
      </c>
      <c r="B28" s="58">
        <f>B21+250000</f>
        <v>4346936.07</v>
      </c>
    </row>
    <row r="29" spans="1:8" x14ac:dyDescent="0.25">
      <c r="A29" s="57" t="s">
        <v>787</v>
      </c>
      <c r="B29" s="58">
        <f>B15</f>
        <v>15914399.639999999</v>
      </c>
    </row>
    <row r="30" spans="1:8" x14ac:dyDescent="0.25">
      <c r="A30" s="57"/>
      <c r="B30" s="57"/>
    </row>
    <row r="31" spans="1:8" x14ac:dyDescent="0.25">
      <c r="A31" s="57" t="s">
        <v>790</v>
      </c>
      <c r="B31" s="59">
        <f>B28/B29</f>
        <v>0.27314483539009587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16"/>
  <sheetViews>
    <sheetView workbookViewId="0">
      <selection activeCell="I33" sqref="I33"/>
    </sheetView>
  </sheetViews>
  <sheetFormatPr baseColWidth="10" defaultRowHeight="15" x14ac:dyDescent="0.25"/>
  <cols>
    <col min="1" max="1" width="27.85546875" bestFit="1" customWidth="1"/>
    <col min="2" max="2" width="13.28515625" bestFit="1" customWidth="1"/>
  </cols>
  <sheetData>
    <row r="2" spans="1:7" ht="15.75" thickBot="1" x14ac:dyDescent="0.3"/>
    <row r="3" spans="1:7" ht="15.75" thickBot="1" x14ac:dyDescent="0.3">
      <c r="A3" s="51" t="s">
        <v>770</v>
      </c>
      <c r="B3" s="52">
        <f>GETPIVOTDATA(" CRÈDITS ",'INGR AJUNT'!$G$3,"CAP","1")+GETPIVOTDATA(" CRÈDITS ",'INGR AJUNT'!$G$3,"CAP","2")+GETPIVOTDATA(" CRÈDITS ",'INGR AJUNT'!$G$3,"CAP","3")+GETPIVOTDATA(" CRÈDITS ",'INGR AJUNT'!$G$3,"CAP","4")+GETPIVOTDATA(" CRÈDITS ",'INGR AJUNT'!$G$3,"CAP","5")</f>
        <v>17501121.59</v>
      </c>
      <c r="G3" s="30"/>
    </row>
    <row r="4" spans="1:7" ht="15.75" thickBot="1" x14ac:dyDescent="0.3">
      <c r="A4" s="53" t="s">
        <v>771</v>
      </c>
      <c r="B4" s="54">
        <f>GETPIVOTDATA("CRÈDITS",'DESP AJUNT'!$J$3,"ec","1")+GETPIVOTDATA("CRÈDITS",'DESP AJUNT'!$J$3,"ec","2")+GETPIVOTDATA("CRÈDITS",'DESP AJUNT'!$J$3,"ec","4")+GETPIVOTDATA("CRÈDITS",'DESP AJUNT'!$J$3,"ec","5")</f>
        <v>15277002.949999997</v>
      </c>
      <c r="C4" t="s">
        <v>772</v>
      </c>
      <c r="G4" s="30"/>
    </row>
    <row r="5" spans="1:7" ht="15.75" thickBot="1" x14ac:dyDescent="0.3">
      <c r="A5" s="53" t="s">
        <v>773</v>
      </c>
      <c r="B5" s="54">
        <f>B3-B4</f>
        <v>2224118.6400000025</v>
      </c>
      <c r="G5" s="30"/>
    </row>
    <row r="6" spans="1:7" ht="15.75" thickBot="1" x14ac:dyDescent="0.3">
      <c r="A6" s="53" t="s">
        <v>774</v>
      </c>
      <c r="B6" s="54">
        <v>1594972.3314367735</v>
      </c>
      <c r="C6" t="s">
        <v>775</v>
      </c>
      <c r="G6" s="55"/>
    </row>
    <row r="7" spans="1:7" ht="15.75" thickBot="1" x14ac:dyDescent="0.3">
      <c r="A7" s="53" t="s">
        <v>776</v>
      </c>
      <c r="B7" s="56">
        <f>B5-B6</f>
        <v>629146.30856322893</v>
      </c>
    </row>
    <row r="11" spans="1:7" ht="15.75" thickBot="1" x14ac:dyDescent="0.3"/>
    <row r="12" spans="1:7" ht="15.75" thickBot="1" x14ac:dyDescent="0.3">
      <c r="A12" s="51" t="s">
        <v>770</v>
      </c>
      <c r="B12" s="52">
        <f>B3</f>
        <v>17501121.59</v>
      </c>
    </row>
    <row r="13" spans="1:7" ht="15.75" thickBot="1" x14ac:dyDescent="0.3">
      <c r="A13" s="53" t="s">
        <v>771</v>
      </c>
      <c r="B13" s="54">
        <f>B4</f>
        <v>15277002.949999997</v>
      </c>
    </row>
    <row r="14" spans="1:7" ht="15.75" thickBot="1" x14ac:dyDescent="0.3">
      <c r="A14" s="53" t="s">
        <v>773</v>
      </c>
      <c r="B14" s="54">
        <f>B12-B13</f>
        <v>2224118.6400000025</v>
      </c>
    </row>
    <row r="15" spans="1:7" ht="15.75" thickBot="1" x14ac:dyDescent="0.3">
      <c r="A15" s="53" t="s">
        <v>774</v>
      </c>
      <c r="B15" s="54">
        <v>1620179.0451498206</v>
      </c>
      <c r="C15" t="s">
        <v>808</v>
      </c>
    </row>
    <row r="16" spans="1:7" ht="15.75" thickBot="1" x14ac:dyDescent="0.3">
      <c r="A16" s="53" t="s">
        <v>776</v>
      </c>
      <c r="B16" s="56">
        <f>B14-B15</f>
        <v>603939.59485018183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INGR AJUNT</vt:lpstr>
      <vt:lpstr>DESP AJUNT</vt:lpstr>
      <vt:lpstr>INGR EPEL</vt:lpstr>
      <vt:lpstr>DESP EPEL</vt:lpstr>
      <vt:lpstr>INGR SUMTA</vt:lpstr>
      <vt:lpstr>DESP SUMTA</vt:lpstr>
      <vt:lpstr>CONSOLIDAT</vt:lpstr>
      <vt:lpstr>ESTAT DEL DEUTE</vt:lpstr>
      <vt:lpstr>ESTALVI NET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Montanyà</dc:creator>
  <cp:lastModifiedBy>Laura Montanyà</cp:lastModifiedBy>
  <dcterms:created xsi:type="dcterms:W3CDTF">2022-03-29T08:06:27Z</dcterms:created>
  <dcterms:modified xsi:type="dcterms:W3CDTF">2022-05-16T06:06:15Z</dcterms:modified>
</cp:coreProperties>
</file>